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นิว ปี 61\ประชุมเร่งรัด\ตร\ครั้งที่ 4(6 มิ.ย.61)\"/>
    </mc:Choice>
  </mc:AlternateContent>
  <bookViews>
    <workbookView xWindow="0" yWindow="0" windowWidth="24000" windowHeight="9360" firstSheet="5" activeTab="59"/>
  </bookViews>
  <sheets>
    <sheet name="สรุป ปี60" sheetId="102" state="hidden" r:id="rId1"/>
    <sheet name="Sheet2" sheetId="112" state="hidden" r:id="rId2"/>
    <sheet name="ต้นฉบับ" sheetId="132" state="hidden" r:id="rId3"/>
    <sheet name="ตร." sheetId="131" state="hidden" r:id="rId4"/>
    <sheet name="ภ.1" sheetId="133" state="hidden" r:id="rId5"/>
    <sheet name="ภ.1 " sheetId="168" r:id="rId6"/>
    <sheet name="ภ.2" sheetId="134" state="hidden" r:id="rId7"/>
    <sheet name="ภ.3" sheetId="135" state="hidden" r:id="rId8"/>
    <sheet name="ภ.4" sheetId="136" state="hidden" r:id="rId9"/>
    <sheet name="ภ.6 " sheetId="138" state="hidden" r:id="rId10"/>
    <sheet name="ภ.7 " sheetId="139" state="hidden" r:id="rId11"/>
    <sheet name="ภ.7  " sheetId="174" r:id="rId12"/>
    <sheet name="ภ.8 " sheetId="140" state="hidden" r:id="rId13"/>
    <sheet name="ภ.8  " sheetId="175" r:id="rId14"/>
    <sheet name="ภ.9 " sheetId="141" state="hidden" r:id="rId15"/>
    <sheet name="บช.ก. " sheetId="142" state="hidden" r:id="rId16"/>
    <sheet name="บช.ก.  " sheetId="177" r:id="rId17"/>
    <sheet name="บช.ทท." sheetId="157" state="hidden" r:id="rId18"/>
    <sheet name="ปส." sheetId="143" state="hidden" r:id="rId19"/>
    <sheet name="สตม." sheetId="145" state="hidden" r:id="rId20"/>
    <sheet name="สตม. " sheetId="179" r:id="rId21"/>
    <sheet name="ตชด. " sheetId="151" state="hidden" r:id="rId22"/>
    <sheet name=" ตชด.  " sheetId="166" r:id="rId23"/>
    <sheet name="สพฐ.ตร. " sheetId="154" state="hidden" r:id="rId24"/>
    <sheet name="สพฐ.ตร.  รายจ่ายอื่น" sheetId="159" state="hidden" r:id="rId25"/>
    <sheet name="สทส." sheetId="146" state="hidden" r:id="rId26"/>
    <sheet name=" สพฐ.ตร..อื่น" sheetId="187" state="hidden" r:id="rId27"/>
    <sheet name="บช.ศ." sheetId="147" state="hidden" r:id="rId28"/>
    <sheet name="บช.ศ. " sheetId="182" r:id="rId29"/>
    <sheet name="รพ.ตร." sheetId="7" state="hidden" r:id="rId30"/>
    <sheet name="รร.นรต." sheetId="153" r:id="rId31"/>
    <sheet name="บช.ส." sheetId="190" r:id="rId32"/>
    <sheet name="สยศ.ตร." sheetId="148" state="hidden" r:id="rId33"/>
    <sheet name="สยศ.ตร. " sheetId="185" state="hidden" r:id="rId34"/>
    <sheet name="สกบ. " sheetId="155" state="hidden" r:id="rId35"/>
    <sheet name="สกพ. (หมด)" sheetId="149" state="hidden" r:id="rId36"/>
    <sheet name="สงป." sheetId="150" state="hidden" r:id="rId37"/>
    <sheet name="กมค.(หมด)" sheetId="152" state="hidden" r:id="rId38"/>
    <sheet name="ก.ตร.(หมด)" sheetId="110" state="hidden" r:id="rId39"/>
    <sheet name="จต." sheetId="44" state="hidden" r:id="rId40"/>
    <sheet name="สตส." sheetId="105" state="hidden" r:id="rId41"/>
    <sheet name="สลก." sheetId="127" state="hidden" r:id="rId42"/>
    <sheet name="ตท." sheetId="69" state="hidden" r:id="rId43"/>
    <sheet name="สท." sheetId="120" state="hidden" r:id="rId44"/>
    <sheet name="ก.ต.ช." sheetId="128" state="hidden" r:id="rId45"/>
    <sheet name="วน." sheetId="71" state="hidden" r:id="rId46"/>
    <sheet name="สบร." sheetId="130" state="hidden" r:id="rId47"/>
    <sheet name="ภ.3หมดแล้ว" sheetId="14" state="hidden" r:id="rId48"/>
    <sheet name=" อื่นฯ ศชต." sheetId="96" state="hidden" r:id="rId49"/>
    <sheet name="สทส.หมดแล้ว" sheetId="107" state="hidden" r:id="rId50"/>
    <sheet name="อื่นฯ สตม." sheetId="98" state="hidden" r:id="rId51"/>
    <sheet name="ภ.2 งบ จว." sheetId="115" state="hidden" r:id="rId52"/>
    <sheet name="ภ.5 งบ จว" sheetId="116" state="hidden" r:id="rId53"/>
    <sheet name="ภ.7 งบ จว." sheetId="117" state="hidden" r:id="rId54"/>
    <sheet name="สตม. งบ จว." sheetId="118" state="hidden" r:id="rId55"/>
    <sheet name="Sheet1" sheetId="113" state="hidden" r:id="rId56"/>
    <sheet name="พ.ร.บ.เพิ่มเติม" sheetId="109" state="hidden" r:id="rId57"/>
    <sheet name="รายจ่ายอื่น(รองหรั่ง)" sheetId="95" state="hidden" r:id="rId58"/>
    <sheet name="สกบ...." sheetId="188" r:id="rId59"/>
    <sheet name="สกบ. รายจ่ายอื่น" sheetId="160" r:id="rId60"/>
  </sheets>
  <externalReferences>
    <externalReference r:id="rId61"/>
    <externalReference r:id="rId62"/>
    <externalReference r:id="rId63"/>
  </externalReferences>
  <definedNames>
    <definedName name="_xlnm._FilterDatabase" localSheetId="22" hidden="1">' ตชด.  '!$A$9:$BO$13</definedName>
    <definedName name="_xlnm._FilterDatabase" localSheetId="44" hidden="1">ก.ต.ช.!$A$10:$AO$20</definedName>
    <definedName name="_xlnm._FilterDatabase" localSheetId="37" hidden="1">'กมค.(หมด)'!$A$9:$BO$59</definedName>
    <definedName name="_xlnm._FilterDatabase" localSheetId="21" hidden="1">'ตชด. '!$A$10:$BO$127</definedName>
    <definedName name="_xlnm._FilterDatabase" localSheetId="3" hidden="1">ตร.!$A$11:$BO$18</definedName>
    <definedName name="_xlnm._FilterDatabase" localSheetId="15" hidden="1">'บช.ก. '!$A$8:$BO$59</definedName>
    <definedName name="_xlnm._FilterDatabase" localSheetId="16" hidden="1">'บช.ก.  '!$A$8:$BO$12</definedName>
    <definedName name="_xlnm._FilterDatabase" localSheetId="27" hidden="1">บช.ศ.!$A$8:$BO$45</definedName>
    <definedName name="_xlnm._FilterDatabase" localSheetId="28" hidden="1">'บช.ศ. '!$A$8:$BO$13</definedName>
    <definedName name="_xlnm._FilterDatabase" localSheetId="18" hidden="1">ปส.!$A$8:$BO$80</definedName>
    <definedName name="_xlnm._FilterDatabase" localSheetId="56" hidden="1">พ.ร.บ.เพิ่มเติม!#REF!</definedName>
    <definedName name="_xlnm._FilterDatabase" localSheetId="4" hidden="1">ภ.1!$A$8:$BO$52</definedName>
    <definedName name="_xlnm._FilterDatabase" localSheetId="5" hidden="1">'ภ.1 '!$A$8:$BO$17</definedName>
    <definedName name="_xlnm._FilterDatabase" localSheetId="6" hidden="1">ภ.2!$A$8:$BO$42</definedName>
    <definedName name="_xlnm._FilterDatabase" localSheetId="7" hidden="1">ภ.3!$A$9:$BO$37</definedName>
    <definedName name="_xlnm._FilterDatabase" localSheetId="47" hidden="1">ภ.3หมดแล้ว!$A$9:$AO$118</definedName>
    <definedName name="_xlnm._FilterDatabase" localSheetId="8" hidden="1">ภ.4!$A$9:$BO$66</definedName>
    <definedName name="_xlnm._FilterDatabase" localSheetId="9" hidden="1">'ภ.6 '!$A$8:$BO$41</definedName>
    <definedName name="_xlnm._FilterDatabase" localSheetId="10" hidden="1">'ภ.7 '!$A$8:$CG$51</definedName>
    <definedName name="_xlnm._FilterDatabase" localSheetId="11" hidden="1">'ภ.7  '!$A$8:$CG$14</definedName>
    <definedName name="_xlnm._FilterDatabase" localSheetId="12" hidden="1">'ภ.8 '!$A$8:$BO$69</definedName>
    <definedName name="_xlnm._FilterDatabase" localSheetId="13" hidden="1">'ภ.8  '!$A$8:$BO$13</definedName>
    <definedName name="_xlnm._FilterDatabase" localSheetId="14" hidden="1">'ภ.9 '!$9:$131</definedName>
    <definedName name="_xlnm._FilterDatabase" localSheetId="34" hidden="1">'สกบ. '!$A$8:$BO$125</definedName>
    <definedName name="_xlnm._FilterDatabase" localSheetId="58" hidden="1">สกบ....!$A$10:$I$47</definedName>
    <definedName name="_xlnm._FilterDatabase" localSheetId="19" hidden="1">สตม.!$A$8:$BO$75</definedName>
    <definedName name="_xlnm._FilterDatabase" localSheetId="20" hidden="1">'สตม. '!$A$8:$BO$13</definedName>
    <definedName name="_xlnm._FilterDatabase" localSheetId="40" hidden="1">สตส.!$A$9:$AO$18</definedName>
    <definedName name="_xlnm._FilterDatabase" localSheetId="43" hidden="1">สท.!$A$10:$AO$20</definedName>
    <definedName name="_xlnm._FilterDatabase" localSheetId="23" hidden="1">'สพฐ.ตร. '!$A$10:$BO$80</definedName>
    <definedName name="_xlnm.Print_Area" localSheetId="22">' ตชด.  '!$A$1:$I$13</definedName>
    <definedName name="_xlnm.Print_Area" localSheetId="21">'ตชด. '!$A$1:$I$127</definedName>
    <definedName name="_xlnm.Print_Area" localSheetId="3">ตร.!$A$1:$I$18</definedName>
    <definedName name="_xlnm.Print_Area" localSheetId="18">ปส.!$A$1:$I$73</definedName>
    <definedName name="_xlnm.Print_Area" localSheetId="34">'สกบ. '!$A$1:$I$125</definedName>
    <definedName name="_xlnm.Print_Area" localSheetId="23">'สพฐ.ตร. '!$A$1:$I$80</definedName>
    <definedName name="_xlnm.Print_Area" localSheetId="24">'สพฐ.ตร.  รายจ่ายอื่น'!$A$1:$I$24</definedName>
    <definedName name="_xlnm.Print_Area" localSheetId="41">สลก.!$A$1:$I$22</definedName>
    <definedName name="_xlnm.Print_Titles" localSheetId="22">' ตชด.  '!$1:$8</definedName>
    <definedName name="_xlnm.Print_Titles" localSheetId="48">' อื่นฯ ศชต.'!$1:$9</definedName>
    <definedName name="_xlnm.Print_Titles" localSheetId="44">ก.ต.ช.!$5:$9</definedName>
    <definedName name="_xlnm.Print_Titles" localSheetId="38">'ก.ตร.(หมด)'!$1:$8</definedName>
    <definedName name="_xlnm.Print_Titles" localSheetId="37">'กมค.(หมด)'!$1:$8</definedName>
    <definedName name="_xlnm.Print_Titles" localSheetId="39">จต.!$1:$8</definedName>
    <definedName name="_xlnm.Print_Titles" localSheetId="21">'ตชด. '!$1:$8</definedName>
    <definedName name="_xlnm.Print_Titles" localSheetId="42">ตท.!$1:$9</definedName>
    <definedName name="_xlnm.Print_Titles" localSheetId="2">ต้นฉบับ!$1:$8</definedName>
    <definedName name="_xlnm.Print_Titles" localSheetId="3">ตร.!$1:$9</definedName>
    <definedName name="_xlnm.Print_Titles" localSheetId="15">'บช.ก. '!$1:$8</definedName>
    <definedName name="_xlnm.Print_Titles" localSheetId="16">'บช.ก.  '!$1:$8</definedName>
    <definedName name="_xlnm.Print_Titles" localSheetId="17">บช.ทท.!$1:$8</definedName>
    <definedName name="_xlnm.Print_Titles" localSheetId="27">บช.ศ.!$1:$8</definedName>
    <definedName name="_xlnm.Print_Titles" localSheetId="28">'บช.ศ. '!$1:$8</definedName>
    <definedName name="_xlnm.Print_Titles" localSheetId="31">บช.ส.!$1:$8</definedName>
    <definedName name="_xlnm.Print_Titles" localSheetId="18">ปส.!$1:$8</definedName>
    <definedName name="_xlnm.Print_Titles" localSheetId="56">พ.ร.บ.เพิ่มเติม!$5:$8</definedName>
    <definedName name="_xlnm.Print_Titles" localSheetId="4">ภ.1!$1:$8</definedName>
    <definedName name="_xlnm.Print_Titles" localSheetId="5">'ภ.1 '!$1:$8</definedName>
    <definedName name="_xlnm.Print_Titles" localSheetId="6">ภ.2!$1:$8</definedName>
    <definedName name="_xlnm.Print_Titles" localSheetId="51">'ภ.2 งบ จว.'!$5:$8</definedName>
    <definedName name="_xlnm.Print_Titles" localSheetId="7">ภ.3!$1:$8</definedName>
    <definedName name="_xlnm.Print_Titles" localSheetId="47">ภ.3หมดแล้ว!$1:$8</definedName>
    <definedName name="_xlnm.Print_Titles" localSheetId="8">ภ.4!$1:$8</definedName>
    <definedName name="_xlnm.Print_Titles" localSheetId="52">'ภ.5 งบ จว'!$5:$8</definedName>
    <definedName name="_xlnm.Print_Titles" localSheetId="9">'ภ.6 '!$1:$8</definedName>
    <definedName name="_xlnm.Print_Titles" localSheetId="10">'ภ.7 '!$1:$8</definedName>
    <definedName name="_xlnm.Print_Titles" localSheetId="11">'ภ.7  '!$1:$8</definedName>
    <definedName name="_xlnm.Print_Titles" localSheetId="53">'ภ.7 งบ จว.'!$5:$8</definedName>
    <definedName name="_xlnm.Print_Titles" localSheetId="12">'ภ.8 '!$1:$8</definedName>
    <definedName name="_xlnm.Print_Titles" localSheetId="13">'ภ.8  '!$1:$8</definedName>
    <definedName name="_xlnm.Print_Titles" localSheetId="14">'ภ.9 '!$1:$8</definedName>
    <definedName name="_xlnm.Print_Titles" localSheetId="29">รพ.ตร.!$1:$9</definedName>
    <definedName name="_xlnm.Print_Titles" localSheetId="30">รร.นรต.!$1:$8</definedName>
    <definedName name="_xlnm.Print_Titles" localSheetId="57">'รายจ่ายอื่น(รองหรั่ง)'!$1:$9</definedName>
    <definedName name="_xlnm.Print_Titles" localSheetId="45">วน.!$5:$9</definedName>
    <definedName name="_xlnm.Print_Titles" localSheetId="34">'สกบ. '!$1:$8</definedName>
    <definedName name="_xlnm.Print_Titles" localSheetId="59">'สกบ. รายจ่ายอื่น'!$1:$8</definedName>
    <definedName name="_xlnm.Print_Titles" localSheetId="58">สกบ....!$5:$7</definedName>
    <definedName name="_xlnm.Print_Titles" localSheetId="35">'สกพ. (หมด)'!$1:$8</definedName>
    <definedName name="_xlnm.Print_Titles" localSheetId="36">สงป.!$1:$8</definedName>
    <definedName name="_xlnm.Print_Titles" localSheetId="19">สตม.!$1:$8</definedName>
    <definedName name="_xlnm.Print_Titles" localSheetId="20">'สตม. '!$1:$8</definedName>
    <definedName name="_xlnm.Print_Titles" localSheetId="54">'สตม. งบ จว.'!$5:$9</definedName>
    <definedName name="_xlnm.Print_Titles" localSheetId="40">สตส.!$1:$8</definedName>
    <definedName name="_xlnm.Print_Titles" localSheetId="43">สท.!$1:$9</definedName>
    <definedName name="_xlnm.Print_Titles" localSheetId="25">สทส.!$1:$8</definedName>
    <definedName name="_xlnm.Print_Titles" localSheetId="49">สทส.หมดแล้ว!$5:$8</definedName>
    <definedName name="_xlnm.Print_Titles" localSheetId="46">สบร.!$5:$9</definedName>
    <definedName name="_xlnm.Print_Titles" localSheetId="23">'สพฐ.ตร. '!$1:$8</definedName>
    <definedName name="_xlnm.Print_Titles" localSheetId="24">'สพฐ.ตร.  รายจ่ายอื่น'!$1:$8</definedName>
    <definedName name="_xlnm.Print_Titles" localSheetId="32">สยศ.ตร.!$1:$8</definedName>
    <definedName name="_xlnm.Print_Titles" localSheetId="33">'สยศ.ตร. '!$1:$8</definedName>
    <definedName name="_xlnm.Print_Titles" localSheetId="41">สลก.!$1:$8</definedName>
    <definedName name="_xlnm.Print_Titles" localSheetId="50">'อื่นฯ สตม.'!$1:$10</definedName>
  </definedNames>
  <calcPr calcId="152511"/>
</workbook>
</file>

<file path=xl/calcChain.xml><?xml version="1.0" encoding="utf-8"?>
<calcChain xmlns="http://schemas.openxmlformats.org/spreadsheetml/2006/main">
  <c r="G42" i="188" l="1"/>
  <c r="F42" i="188"/>
  <c r="A42" i="188"/>
  <c r="G12" i="190"/>
  <c r="F12" i="190"/>
  <c r="G11" i="190"/>
  <c r="F11" i="190"/>
  <c r="A11" i="190"/>
  <c r="A12" i="190" s="1"/>
  <c r="I5" i="190"/>
  <c r="H5" i="190"/>
  <c r="A3" i="190"/>
  <c r="G12" i="153"/>
  <c r="G11" i="153"/>
  <c r="G13" i="166"/>
  <c r="G12" i="166"/>
  <c r="A13" i="166"/>
  <c r="A12" i="166"/>
  <c r="F13" i="177"/>
  <c r="A13" i="177"/>
  <c r="A12" i="177"/>
  <c r="G13" i="175"/>
  <c r="G12" i="175"/>
  <c r="A12" i="175"/>
  <c r="F13" i="174"/>
  <c r="A13" i="174"/>
  <c r="A15" i="168"/>
  <c r="G16" i="168"/>
  <c r="G15" i="168"/>
  <c r="F12" i="179" l="1"/>
  <c r="A12" i="179"/>
  <c r="H5" i="179"/>
  <c r="A3" i="168" l="1"/>
  <c r="A46" i="188"/>
  <c r="F46" i="188"/>
  <c r="I5" i="188"/>
  <c r="H5" i="188"/>
  <c r="A3" i="188"/>
  <c r="A14" i="174"/>
  <c r="F13" i="179"/>
  <c r="A3" i="187"/>
  <c r="I5" i="187"/>
  <c r="H5" i="187"/>
  <c r="F13" i="187"/>
  <c r="A13" i="187"/>
  <c r="A13" i="179"/>
  <c r="F18" i="120"/>
  <c r="F19" i="120" s="1"/>
  <c r="A18" i="120"/>
  <c r="F12" i="177"/>
  <c r="A16" i="138"/>
  <c r="A17" i="138" s="1"/>
  <c r="F15" i="185"/>
  <c r="F16" i="185" s="1"/>
  <c r="I15" i="185"/>
  <c r="G15" i="185"/>
  <c r="A15" i="185"/>
  <c r="A16" i="185" s="1"/>
  <c r="I5" i="185"/>
  <c r="H5" i="185"/>
  <c r="A3" i="185"/>
  <c r="A14" i="148"/>
  <c r="A15" i="148" s="1"/>
  <c r="F14" i="148"/>
  <c r="F15" i="148" s="1"/>
  <c r="A22" i="148"/>
  <c r="A23" i="148" s="1"/>
  <c r="F22" i="148"/>
  <c r="G22" i="148"/>
  <c r="I22" i="148"/>
  <c r="F23" i="148"/>
  <c r="F12" i="182"/>
  <c r="F13" i="182" s="1"/>
  <c r="A12" i="182"/>
  <c r="A13" i="182" s="1"/>
  <c r="I5" i="182"/>
  <c r="H5" i="182"/>
  <c r="A3" i="182"/>
  <c r="I5" i="179"/>
  <c r="A3" i="179"/>
  <c r="I5" i="177"/>
  <c r="H5" i="177"/>
  <c r="A3" i="177"/>
  <c r="I5" i="175"/>
  <c r="H5" i="175"/>
  <c r="A3" i="175"/>
  <c r="F14" i="174"/>
  <c r="I5" i="174"/>
  <c r="H5" i="174"/>
  <c r="A3" i="174"/>
  <c r="I116" i="155"/>
  <c r="I5" i="133"/>
  <c r="H5" i="133"/>
  <c r="A3" i="133"/>
  <c r="I73" i="154"/>
  <c r="I32" i="138"/>
  <c r="I57" i="142"/>
  <c r="F49" i="133"/>
  <c r="A49" i="133"/>
  <c r="A50" i="133" s="1"/>
  <c r="A51" i="133" s="1"/>
  <c r="G43" i="133"/>
  <c r="F43" i="133"/>
  <c r="A43" i="133"/>
  <c r="F14" i="133"/>
  <c r="A14" i="133"/>
  <c r="A16" i="168"/>
  <c r="I5" i="168"/>
  <c r="H5" i="168"/>
  <c r="I5" i="166"/>
  <c r="H5" i="166"/>
  <c r="A3" i="166"/>
  <c r="I71" i="143"/>
  <c r="F26" i="146"/>
  <c r="F21" i="146"/>
  <c r="F81" i="141"/>
  <c r="F82" i="141" s="1"/>
  <c r="F125" i="151"/>
  <c r="F126" i="151" s="1"/>
  <c r="F127" i="151" s="1"/>
  <c r="F29" i="151"/>
  <c r="F28" i="151"/>
  <c r="G40" i="142"/>
  <c r="A40" i="142"/>
  <c r="F40" i="142"/>
  <c r="F129" i="141"/>
  <c r="F130" i="141" s="1"/>
  <c r="F131" i="141" s="1"/>
  <c r="F57" i="140"/>
  <c r="F68" i="140" s="1"/>
  <c r="F69" i="140" s="1"/>
  <c r="F67" i="140"/>
  <c r="F13" i="140"/>
  <c r="F31" i="135"/>
  <c r="A21" i="146"/>
  <c r="A125" i="151"/>
  <c r="A126" i="151" s="1"/>
  <c r="A127" i="151" s="1"/>
  <c r="A81" i="141"/>
  <c r="A82" i="141" s="1"/>
  <c r="A129" i="141"/>
  <c r="A130" i="141" s="1"/>
  <c r="A67" i="140"/>
  <c r="A68" i="140" s="1"/>
  <c r="A69" i="140" s="1"/>
  <c r="A49" i="139"/>
  <c r="A50" i="139" s="1"/>
  <c r="A13" i="139"/>
  <c r="A14" i="139" s="1"/>
  <c r="A17" i="105"/>
  <c r="F104" i="155"/>
  <c r="A104" i="155"/>
  <c r="F24" i="159"/>
  <c r="A24" i="159"/>
  <c r="F13" i="139"/>
  <c r="I59" i="136"/>
  <c r="J13" i="95"/>
  <c r="J14" i="95"/>
  <c r="A16" i="95"/>
  <c r="A24" i="95" s="1"/>
  <c r="F16" i="95"/>
  <c r="G16" i="95"/>
  <c r="H16" i="95"/>
  <c r="I16" i="95"/>
  <c r="I24" i="95" s="1"/>
  <c r="J21" i="95"/>
  <c r="J23" i="95" s="1"/>
  <c r="A23" i="95"/>
  <c r="F23" i="95"/>
  <c r="G23" i="95"/>
  <c r="H23" i="95"/>
  <c r="I23" i="95"/>
  <c r="F24" i="95"/>
  <c r="J60" i="95"/>
  <c r="J62" i="95" s="1"/>
  <c r="A62" i="95"/>
  <c r="F62" i="95"/>
  <c r="G62" i="95"/>
  <c r="G67" i="95" s="1"/>
  <c r="H62" i="95"/>
  <c r="H67" i="95" s="1"/>
  <c r="I62" i="95"/>
  <c r="A66" i="95"/>
  <c r="F66" i="95"/>
  <c r="F67" i="95" s="1"/>
  <c r="G66" i="95"/>
  <c r="H66" i="95"/>
  <c r="I66" i="95"/>
  <c r="J66" i="95"/>
  <c r="F71" i="95"/>
  <c r="F73" i="95"/>
  <c r="A102" i="95"/>
  <c r="F102" i="95"/>
  <c r="G102" i="95"/>
  <c r="H102" i="95"/>
  <c r="H108" i="95" s="1"/>
  <c r="I102" i="95"/>
  <c r="J102" i="95"/>
  <c r="J104" i="95"/>
  <c r="A107" i="95"/>
  <c r="F107" i="95"/>
  <c r="F108" i="95" s="1"/>
  <c r="G107" i="95"/>
  <c r="H107" i="95"/>
  <c r="I107" i="95"/>
  <c r="J107" i="95"/>
  <c r="J108" i="95" s="1"/>
  <c r="F112" i="95"/>
  <c r="F114" i="95"/>
  <c r="A141" i="95"/>
  <c r="F141" i="95"/>
  <c r="G141" i="95"/>
  <c r="H141" i="95"/>
  <c r="I141" i="95"/>
  <c r="J141" i="95"/>
  <c r="J146" i="95" s="1"/>
  <c r="A145" i="95"/>
  <c r="F145" i="95"/>
  <c r="F146" i="95" s="1"/>
  <c r="G145" i="95"/>
  <c r="G146" i="95" s="1"/>
  <c r="H145" i="95"/>
  <c r="I145" i="95"/>
  <c r="J145" i="95"/>
  <c r="F150" i="95"/>
  <c r="F152" i="95"/>
  <c r="J184" i="95"/>
  <c r="J186" i="95" s="1"/>
  <c r="A186" i="95"/>
  <c r="F186" i="95"/>
  <c r="G186" i="95"/>
  <c r="G191" i="95" s="1"/>
  <c r="H186" i="95"/>
  <c r="H191" i="95" s="1"/>
  <c r="I186" i="95"/>
  <c r="A190" i="95"/>
  <c r="A191" i="95" s="1"/>
  <c r="F194" i="95" s="1"/>
  <c r="F196" i="95" s="1"/>
  <c r="F190" i="95"/>
  <c r="G190" i="95"/>
  <c r="H190" i="95"/>
  <c r="I190" i="95"/>
  <c r="I191" i="95" s="1"/>
  <c r="J190" i="95"/>
  <c r="F195" i="95"/>
  <c r="F197" i="95"/>
  <c r="A3" i="109"/>
  <c r="G5" i="109"/>
  <c r="H5" i="109"/>
  <c r="A19" i="109"/>
  <c r="E19" i="109"/>
  <c r="C5" i="113"/>
  <c r="C11" i="113"/>
  <c r="C13" i="113"/>
  <c r="C15" i="113"/>
  <c r="C16" i="113"/>
  <c r="C17" i="113"/>
  <c r="C18" i="113"/>
  <c r="C19" i="113"/>
  <c r="C20" i="113"/>
  <c r="C21" i="113"/>
  <c r="A3" i="118"/>
  <c r="H5" i="118"/>
  <c r="I5" i="118"/>
  <c r="A14" i="118"/>
  <c r="A15" i="118" s="1"/>
  <c r="F14" i="118"/>
  <c r="F15" i="118" s="1"/>
  <c r="G14" i="118"/>
  <c r="H14" i="118"/>
  <c r="H15" i="118" s="1"/>
  <c r="I14" i="118"/>
  <c r="I15" i="118" s="1"/>
  <c r="G15" i="118"/>
  <c r="A3" i="117"/>
  <c r="H5" i="117"/>
  <c r="I5" i="117"/>
  <c r="A14" i="117"/>
  <c r="A15" i="117" s="1"/>
  <c r="F14" i="117"/>
  <c r="F15" i="117" s="1"/>
  <c r="G14" i="117"/>
  <c r="G15" i="117" s="1"/>
  <c r="H14" i="117"/>
  <c r="I14" i="117"/>
  <c r="I15" i="117" s="1"/>
  <c r="H15" i="117"/>
  <c r="A3" i="116"/>
  <c r="H5" i="116"/>
  <c r="I5" i="116"/>
  <c r="A13" i="116"/>
  <c r="A14" i="116" s="1"/>
  <c r="F13" i="116"/>
  <c r="F14" i="116" s="1"/>
  <c r="G13" i="116"/>
  <c r="H13" i="116"/>
  <c r="H14" i="116" s="1"/>
  <c r="I13" i="116"/>
  <c r="G14" i="116"/>
  <c r="I14" i="116"/>
  <c r="A3" i="115"/>
  <c r="H5" i="115"/>
  <c r="I5" i="115"/>
  <c r="A13" i="115"/>
  <c r="A14" i="115" s="1"/>
  <c r="F13" i="115"/>
  <c r="G13" i="115"/>
  <c r="G14" i="115" s="1"/>
  <c r="H13" i="115"/>
  <c r="I13" i="115"/>
  <c r="I14" i="115" s="1"/>
  <c r="F14" i="115"/>
  <c r="H14" i="115"/>
  <c r="A3" i="98"/>
  <c r="H6" i="98"/>
  <c r="I6" i="98"/>
  <c r="A19" i="98"/>
  <c r="F19" i="98"/>
  <c r="F20" i="98" s="1"/>
  <c r="G19" i="98"/>
  <c r="G20" i="98" s="1"/>
  <c r="H19" i="98"/>
  <c r="H20" i="98" s="1"/>
  <c r="I19" i="98"/>
  <c r="A20" i="98"/>
  <c r="I20" i="98"/>
  <c r="A3" i="107"/>
  <c r="H5" i="107"/>
  <c r="I5" i="107"/>
  <c r="A18" i="107"/>
  <c r="A19" i="107" s="1"/>
  <c r="F18" i="107"/>
  <c r="G18" i="107"/>
  <c r="G19" i="107" s="1"/>
  <c r="H18" i="107"/>
  <c r="H19" i="107" s="1"/>
  <c r="I18" i="107"/>
  <c r="I19" i="107" s="1"/>
  <c r="F19" i="107"/>
  <c r="A3" i="96"/>
  <c r="H6" i="96"/>
  <c r="I6" i="96"/>
  <c r="A16" i="96"/>
  <c r="A17" i="96" s="1"/>
  <c r="F16" i="96"/>
  <c r="F17" i="96" s="1"/>
  <c r="G16" i="96"/>
  <c r="H16" i="96"/>
  <c r="I16" i="96"/>
  <c r="A3" i="14"/>
  <c r="H5" i="14"/>
  <c r="I5" i="14"/>
  <c r="A54" i="14"/>
  <c r="F54" i="14"/>
  <c r="G54" i="14"/>
  <c r="H54" i="14"/>
  <c r="I54" i="14"/>
  <c r="A111" i="14"/>
  <c r="F111" i="14"/>
  <c r="G111" i="14"/>
  <c r="H111" i="14"/>
  <c r="I111" i="14"/>
  <c r="A116" i="14"/>
  <c r="F116" i="14"/>
  <c r="F117" i="14" s="1"/>
  <c r="F118" i="14" s="1"/>
  <c r="G116" i="14"/>
  <c r="H116" i="14"/>
  <c r="H117" i="14" s="1"/>
  <c r="H118" i="14" s="1"/>
  <c r="I116" i="14"/>
  <c r="I117" i="14" s="1"/>
  <c r="I118" i="14" s="1"/>
  <c r="G117" i="14"/>
  <c r="A3" i="130"/>
  <c r="H5" i="130"/>
  <c r="I5" i="130"/>
  <c r="A14" i="130"/>
  <c r="F14" i="130"/>
  <c r="G14" i="130"/>
  <c r="I14" i="130"/>
  <c r="A15" i="130"/>
  <c r="F15" i="130"/>
  <c r="A3" i="71"/>
  <c r="H5" i="71"/>
  <c r="I5" i="71"/>
  <c r="A17" i="71"/>
  <c r="A18" i="71" s="1"/>
  <c r="F17" i="71"/>
  <c r="F18" i="71" s="1"/>
  <c r="A3" i="128"/>
  <c r="H5" i="128"/>
  <c r="I5" i="128"/>
  <c r="A18" i="128"/>
  <c r="A19" i="128" s="1"/>
  <c r="F18" i="128"/>
  <c r="F19" i="128" s="1"/>
  <c r="A3" i="120"/>
  <c r="H5" i="120"/>
  <c r="I5" i="120"/>
  <c r="A19" i="120"/>
  <c r="A3" i="69"/>
  <c r="H5" i="69"/>
  <c r="I5" i="69"/>
  <c r="A23" i="69"/>
  <c r="F23" i="69"/>
  <c r="A24" i="69"/>
  <c r="F24" i="69"/>
  <c r="A3" i="127"/>
  <c r="H5" i="127"/>
  <c r="I5" i="127"/>
  <c r="A21" i="127"/>
  <c r="A22" i="127" s="1"/>
  <c r="F21" i="127"/>
  <c r="F22" i="127"/>
  <c r="G22" i="127"/>
  <c r="H22" i="127"/>
  <c r="I22" i="127"/>
  <c r="A3" i="105"/>
  <c r="H5" i="105"/>
  <c r="I5" i="105"/>
  <c r="F17" i="105"/>
  <c r="F18" i="105"/>
  <c r="A18" i="105"/>
  <c r="A3" i="44"/>
  <c r="H5" i="44"/>
  <c r="I5" i="44"/>
  <c r="A22" i="44"/>
  <c r="A23" i="44" s="1"/>
  <c r="F22" i="44"/>
  <c r="F23" i="44" s="1"/>
  <c r="A3" i="110"/>
  <c r="H5" i="110"/>
  <c r="I5" i="110"/>
  <c r="A22" i="110"/>
  <c r="A23" i="110" s="1"/>
  <c r="F22" i="110"/>
  <c r="F23" i="110" s="1"/>
  <c r="A3" i="152"/>
  <c r="H5" i="152"/>
  <c r="I5" i="152"/>
  <c r="H32" i="152"/>
  <c r="A51" i="152"/>
  <c r="A52" i="152" s="1"/>
  <c r="A59" i="152" s="1"/>
  <c r="F51" i="152"/>
  <c r="F52" i="152" s="1"/>
  <c r="F59" i="152" s="1"/>
  <c r="A57" i="152"/>
  <c r="F57" i="152"/>
  <c r="G57" i="152"/>
  <c r="I57" i="152"/>
  <c r="A58" i="152"/>
  <c r="F58" i="152"/>
  <c r="A3" i="150"/>
  <c r="H5" i="150"/>
  <c r="I5" i="150"/>
  <c r="A23" i="150"/>
  <c r="A24" i="150" s="1"/>
  <c r="F23" i="150"/>
  <c r="F24" i="150" s="1"/>
  <c r="A3" i="149"/>
  <c r="H5" i="149"/>
  <c r="I5" i="149"/>
  <c r="A16" i="149"/>
  <c r="A17" i="149"/>
  <c r="A18" i="149"/>
  <c r="F16" i="149"/>
  <c r="F17" i="149" s="1"/>
  <c r="F18" i="149" s="1"/>
  <c r="A3" i="155"/>
  <c r="H5" i="155"/>
  <c r="I5" i="155"/>
  <c r="A83" i="155"/>
  <c r="F83" i="155"/>
  <c r="G104" i="155"/>
  <c r="G105" i="155" s="1"/>
  <c r="A116" i="155"/>
  <c r="A124" i="155" s="1"/>
  <c r="A125" i="155" s="1"/>
  <c r="F116" i="155"/>
  <c r="G116" i="155"/>
  <c r="A123" i="155"/>
  <c r="F123" i="155"/>
  <c r="A3" i="148"/>
  <c r="H5" i="148"/>
  <c r="I5" i="148"/>
  <c r="A3" i="7"/>
  <c r="H5" i="7"/>
  <c r="I5" i="7"/>
  <c r="A24" i="7"/>
  <c r="F24" i="7"/>
  <c r="A29" i="7"/>
  <c r="F29" i="7"/>
  <c r="G29" i="7"/>
  <c r="A3" i="153"/>
  <c r="H5" i="153"/>
  <c r="I5" i="153"/>
  <c r="A11" i="153"/>
  <c r="A12" i="153" s="1"/>
  <c r="F11" i="153"/>
  <c r="F12" i="153" s="1"/>
  <c r="A3" i="147"/>
  <c r="H5" i="147"/>
  <c r="I5" i="147"/>
  <c r="A19" i="147"/>
  <c r="A20" i="147" s="1"/>
  <c r="F19" i="147"/>
  <c r="F20" i="147" s="1"/>
  <c r="A38" i="147"/>
  <c r="F38" i="147"/>
  <c r="G38" i="147"/>
  <c r="A43" i="147"/>
  <c r="A44" i="147" s="1"/>
  <c r="F43" i="147"/>
  <c r="A3" i="160"/>
  <c r="H5" i="160"/>
  <c r="I5" i="160"/>
  <c r="A13" i="160"/>
  <c r="A14" i="160" s="1"/>
  <c r="A15" i="160" s="1"/>
  <c r="F13" i="160"/>
  <c r="F14" i="160" s="1"/>
  <c r="F15" i="160" s="1"/>
  <c r="G13" i="160"/>
  <c r="G14" i="160" s="1"/>
  <c r="A3" i="146"/>
  <c r="H5" i="146"/>
  <c r="I5" i="146"/>
  <c r="A26" i="146"/>
  <c r="F27" i="146"/>
  <c r="A3" i="154"/>
  <c r="A3" i="159" s="1"/>
  <c r="H5" i="154"/>
  <c r="H5" i="159" s="1"/>
  <c r="I5" i="154"/>
  <c r="I5" i="159"/>
  <c r="A46" i="154"/>
  <c r="F46" i="154"/>
  <c r="A50" i="154"/>
  <c r="F50" i="154"/>
  <c r="F51" i="154" s="1"/>
  <c r="G50" i="154"/>
  <c r="G51" i="154" s="1"/>
  <c r="A73" i="154"/>
  <c r="F73" i="154"/>
  <c r="G73" i="154"/>
  <c r="A77" i="154"/>
  <c r="F77" i="154"/>
  <c r="A3" i="151"/>
  <c r="H5" i="151"/>
  <c r="I5" i="151"/>
  <c r="A28" i="151"/>
  <c r="A29" i="151"/>
  <c r="A3" i="145"/>
  <c r="H5" i="145"/>
  <c r="I5" i="145"/>
  <c r="A40" i="145"/>
  <c r="A41" i="145" s="1"/>
  <c r="F40" i="145"/>
  <c r="F41" i="145" s="1"/>
  <c r="A73" i="145"/>
  <c r="A74" i="145" s="1"/>
  <c r="F73" i="145"/>
  <c r="F74" i="145"/>
  <c r="G73" i="145"/>
  <c r="I73" i="145"/>
  <c r="A3" i="143"/>
  <c r="H5" i="143"/>
  <c r="I5" i="143"/>
  <c r="A60" i="143"/>
  <c r="F60" i="143"/>
  <c r="A64" i="143"/>
  <c r="A65" i="143" s="1"/>
  <c r="F64" i="143"/>
  <c r="G64" i="143"/>
  <c r="G65" i="143"/>
  <c r="A71" i="143"/>
  <c r="A72" i="143" s="1"/>
  <c r="F71" i="143"/>
  <c r="F72" i="143"/>
  <c r="G71" i="143"/>
  <c r="A3" i="157"/>
  <c r="H5" i="157"/>
  <c r="I5" i="157"/>
  <c r="A13" i="157"/>
  <c r="A14" i="157" s="1"/>
  <c r="A15" i="157" s="1"/>
  <c r="F13" i="157"/>
  <c r="F14" i="157" s="1"/>
  <c r="F15" i="157" s="1"/>
  <c r="A3" i="142"/>
  <c r="H5" i="142"/>
  <c r="I5" i="142"/>
  <c r="A44" i="142"/>
  <c r="A45" i="142"/>
  <c r="F44" i="142"/>
  <c r="G44" i="142"/>
  <c r="G45" i="142" s="1"/>
  <c r="G59" i="142" s="1"/>
  <c r="A57" i="142"/>
  <c r="A58" i="142" s="1"/>
  <c r="F57" i="142"/>
  <c r="F58" i="142"/>
  <c r="G57" i="142"/>
  <c r="A3" i="141"/>
  <c r="H5" i="141"/>
  <c r="I5" i="141"/>
  <c r="G129" i="141"/>
  <c r="A3" i="140"/>
  <c r="H5" i="140"/>
  <c r="I5" i="140"/>
  <c r="A13" i="140"/>
  <c r="A57" i="140"/>
  <c r="G57" i="140"/>
  <c r="A3" i="139"/>
  <c r="H5" i="139"/>
  <c r="I5" i="139"/>
  <c r="F14" i="139"/>
  <c r="F49" i="139"/>
  <c r="F50" i="139"/>
  <c r="F51" i="139" s="1"/>
  <c r="G49" i="139"/>
  <c r="A3" i="138"/>
  <c r="H5" i="138"/>
  <c r="I5" i="138"/>
  <c r="F16" i="138"/>
  <c r="F17" i="138"/>
  <c r="A32" i="138"/>
  <c r="F32" i="138"/>
  <c r="G32" i="138"/>
  <c r="A39" i="138"/>
  <c r="F39" i="138"/>
  <c r="A3" i="136"/>
  <c r="H5" i="136"/>
  <c r="I5" i="136"/>
  <c r="A15" i="136"/>
  <c r="A16" i="136" s="1"/>
  <c r="F15" i="136"/>
  <c r="F16" i="136" s="1"/>
  <c r="A59" i="136"/>
  <c r="F59" i="136"/>
  <c r="G59" i="136"/>
  <c r="A64" i="136"/>
  <c r="F64" i="136"/>
  <c r="A3" i="135"/>
  <c r="H5" i="135"/>
  <c r="I5" i="135"/>
  <c r="A13" i="135"/>
  <c r="F13" i="135"/>
  <c r="F14" i="135" s="1"/>
  <c r="A14" i="135"/>
  <c r="A31" i="135"/>
  <c r="A35" i="135"/>
  <c r="A36" i="135" s="1"/>
  <c r="A37" i="135" s="1"/>
  <c r="F35" i="135"/>
  <c r="F36" i="135" s="1"/>
  <c r="A3" i="134"/>
  <c r="H5" i="134"/>
  <c r="I5" i="134"/>
  <c r="A15" i="134"/>
  <c r="F15" i="134"/>
  <c r="A36" i="134"/>
  <c r="F36" i="134"/>
  <c r="F41" i="134" s="1"/>
  <c r="F42" i="134" s="1"/>
  <c r="A40" i="134"/>
  <c r="F40" i="134"/>
  <c r="A41" i="134"/>
  <c r="A42" i="134" s="1"/>
  <c r="A17" i="131"/>
  <c r="A18" i="131" s="1"/>
  <c r="F17" i="131"/>
  <c r="F18" i="131" s="1"/>
  <c r="J24" i="131"/>
  <c r="J25" i="131" s="1"/>
  <c r="A3" i="132"/>
  <c r="H5" i="132"/>
  <c r="I5" i="132"/>
  <c r="A17" i="132"/>
  <c r="F17" i="132"/>
  <c r="A28" i="132"/>
  <c r="F28" i="132"/>
  <c r="F29" i="132" s="1"/>
  <c r="G28" i="132"/>
  <c r="G29" i="132" s="1"/>
  <c r="A40" i="132"/>
  <c r="F40" i="132"/>
  <c r="G40" i="132"/>
  <c r="I40" i="132"/>
  <c r="A58" i="132"/>
  <c r="A59" i="132" s="1"/>
  <c r="F58" i="132"/>
  <c r="F59" i="132"/>
  <c r="C13" i="112"/>
  <c r="D13" i="112"/>
  <c r="A2" i="102"/>
  <c r="D7" i="102"/>
  <c r="B7" i="102" s="1"/>
  <c r="E7" i="102"/>
  <c r="G7" i="102"/>
  <c r="D8" i="102"/>
  <c r="B8" i="102" s="1"/>
  <c r="E8" i="102"/>
  <c r="G8" i="102"/>
  <c r="D9" i="102"/>
  <c r="B9" i="102" s="1"/>
  <c r="E9" i="102"/>
  <c r="C9" i="102" s="1"/>
  <c r="F10" i="102"/>
  <c r="A40" i="138"/>
  <c r="A41" i="138" s="1"/>
  <c r="F30" i="7"/>
  <c r="A78" i="154"/>
  <c r="A79" i="154" s="1"/>
  <c r="A51" i="154"/>
  <c r="F44" i="147"/>
  <c r="F45" i="147" s="1"/>
  <c r="F65" i="136"/>
  <c r="F66" i="136" s="1"/>
  <c r="F65" i="143"/>
  <c r="F73" i="143" s="1"/>
  <c r="A105" i="155"/>
  <c r="F124" i="155"/>
  <c r="F105" i="155"/>
  <c r="F45" i="142"/>
  <c r="F59" i="142"/>
  <c r="F50" i="133"/>
  <c r="F125" i="155"/>
  <c r="A13" i="175"/>
  <c r="A47" i="188" l="1"/>
  <c r="A24" i="148"/>
  <c r="F75" i="145"/>
  <c r="F51" i="133"/>
  <c r="F40" i="138"/>
  <c r="F41" i="138" s="1"/>
  <c r="F78" i="154"/>
  <c r="F79" i="154" s="1"/>
  <c r="A117" i="14"/>
  <c r="A118" i="14" s="1"/>
  <c r="C23" i="113"/>
  <c r="I146" i="95"/>
  <c r="A146" i="95"/>
  <c r="F149" i="95" s="1"/>
  <c r="F151" i="95" s="1"/>
  <c r="G108" i="95"/>
  <c r="I67" i="95"/>
  <c r="A67" i="95"/>
  <c r="F70" i="95" s="1"/>
  <c r="F72" i="95" s="1"/>
  <c r="G24" i="95"/>
  <c r="J16" i="95"/>
  <c r="F47" i="188"/>
  <c r="F37" i="135"/>
  <c r="A29" i="132"/>
  <c r="A60" i="132" s="1"/>
  <c r="A75" i="145"/>
  <c r="A27" i="146"/>
  <c r="J191" i="95"/>
  <c r="H146" i="95"/>
  <c r="H24" i="95"/>
  <c r="A73" i="143"/>
  <c r="A45" i="147"/>
  <c r="A65" i="136"/>
  <c r="A66" i="136" s="1"/>
  <c r="A59" i="142"/>
  <c r="A30" i="7"/>
  <c r="G118" i="14"/>
  <c r="F191" i="95"/>
  <c r="I108" i="95"/>
  <c r="A108" i="95"/>
  <c r="F111" i="95" s="1"/>
  <c r="F113" i="95" s="1"/>
  <c r="J67" i="95"/>
  <c r="A51" i="139"/>
  <c r="C8" i="102"/>
  <c r="C7" i="102"/>
  <c r="J24" i="95"/>
  <c r="A131" i="141"/>
  <c r="F24" i="148"/>
  <c r="F60" i="132"/>
  <c r="D10" i="102"/>
  <c r="B10" i="102"/>
  <c r="E10" i="102"/>
  <c r="G10" i="102"/>
  <c r="C10" i="102" l="1"/>
</calcChain>
</file>

<file path=xl/sharedStrings.xml><?xml version="1.0" encoding="utf-8"?>
<sst xmlns="http://schemas.openxmlformats.org/spreadsheetml/2006/main" count="7242" uniqueCount="2317">
  <si>
    <t>บช.ตชด.</t>
  </si>
  <si>
    <t>ภ.9</t>
  </si>
  <si>
    <t>สกบ.</t>
  </si>
  <si>
    <t>สพฐ.ตร.</t>
  </si>
  <si>
    <t>ภ.5</t>
  </si>
  <si>
    <t>ศชต.</t>
  </si>
  <si>
    <t>หน่วยรายงานสำนักงานตำรวจแห่งชาติ</t>
  </si>
  <si>
    <t>ภ.4</t>
  </si>
  <si>
    <t>ที่ดินและสิ่งก่อสร้าง</t>
  </si>
  <si>
    <t>ภ.1</t>
  </si>
  <si>
    <t>ภ.2</t>
  </si>
  <si>
    <t>บช.น.</t>
  </si>
  <si>
    <t>ภ.3</t>
  </si>
  <si>
    <t>บช.ก.</t>
  </si>
  <si>
    <t>สตม.</t>
  </si>
  <si>
    <t>เบิกจ่ายแล้ว</t>
  </si>
  <si>
    <t>ลำดับ</t>
  </si>
  <si>
    <t>หน่วยจัดหา</t>
  </si>
  <si>
    <t>หน่วยได้รับ</t>
  </si>
  <si>
    <t>บ.ตร.</t>
  </si>
  <si>
    <t>ภ.7</t>
  </si>
  <si>
    <t>ภ.8</t>
  </si>
  <si>
    <t>ทำสัญญาแล้ว</t>
  </si>
  <si>
    <t>จำนวนเงิน (หน่วย : บาท)</t>
  </si>
  <si>
    <t>ภ.6</t>
  </si>
  <si>
    <t>รพ.ตร.</t>
  </si>
  <si>
    <t>รายการ</t>
  </si>
  <si>
    <t>รวมที่ดินและสิ่งก่อสร้าง</t>
  </si>
  <si>
    <t>บช.ศ.</t>
  </si>
  <si>
    <t>จต.</t>
  </si>
  <si>
    <t>ครุภัณฑ์</t>
  </si>
  <si>
    <t>สยศ.ตร.</t>
  </si>
  <si>
    <t>ตท.</t>
  </si>
  <si>
    <t>วน.</t>
  </si>
  <si>
    <t>กมค.</t>
  </si>
  <si>
    <t>พ.ร.บ./จัดสรร</t>
  </si>
  <si>
    <t>รวมครุภัณฑ์</t>
  </si>
  <si>
    <t>ยังไม่ทำสัญญา</t>
  </si>
  <si>
    <t>ยอดสุทธิ</t>
  </si>
  <si>
    <t>จัดสรร (โอนเปลี่ยนแปลง)</t>
  </si>
  <si>
    <t>ปส.</t>
  </si>
  <si>
    <t>ผลเบิกจ่าย</t>
  </si>
  <si>
    <t>จัดซื้อ/สัญญา</t>
  </si>
  <si>
    <t>คงเหลือ(หลังเบิกจ่าย)</t>
  </si>
  <si>
    <t>ผลผลิต</t>
  </si>
  <si>
    <t>สงป.</t>
  </si>
  <si>
    <t>ตชด.</t>
  </si>
  <si>
    <t xml:space="preserve">รายงาน ณ :  </t>
  </si>
  <si>
    <t>สง.นรป.</t>
  </si>
  <si>
    <t>รวมงบลงทุน(ตท.)</t>
  </si>
  <si>
    <t>รวมงบลงทุน(วน.)</t>
  </si>
  <si>
    <t>รวมงบลงทุน(สยศ.ตร.)</t>
  </si>
  <si>
    <t>รวมงบลงทุน(สกบ.)</t>
  </si>
  <si>
    <t>รวมงบลงทุน(จต.)</t>
  </si>
  <si>
    <t>รวมงบลงทุน(บช.น.)</t>
  </si>
  <si>
    <t>รวมงบลงทุน(ภ.1)</t>
  </si>
  <si>
    <t>รวมงบลงทุน(ภ.2)</t>
  </si>
  <si>
    <t>รวมงบลงทุน(ภ.3)</t>
  </si>
  <si>
    <t>รวมงบลงทุน(ภ.5)</t>
  </si>
  <si>
    <t>รวมงบลงทุน(ภ.7)</t>
  </si>
  <si>
    <t>รวมงบลงทุน(ภ.8)</t>
  </si>
  <si>
    <t>รวมงบลงทุน(ภ.9)</t>
  </si>
  <si>
    <t>รวมงบลงทุน(ศชต.)</t>
  </si>
  <si>
    <t>รวมงบลงทุน(สพฐ.ตร.)</t>
  </si>
  <si>
    <t>รวมงบลงทุน(ตชด.)</t>
  </si>
  <si>
    <t>รวมงบลงทุน(สตม.)</t>
  </si>
  <si>
    <t>รวมงบลงทุน(บช.ศ.)</t>
  </si>
  <si>
    <t>รวมงบลงทุน(รพ.ตร.)</t>
  </si>
  <si>
    <t>รวมงบลงทุน(บช.ก.)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</si>
  <si>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</si>
  <si>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</si>
  <si>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</si>
  <si>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</si>
  <si>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</si>
  <si>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</si>
  <si>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</si>
  <si>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</si>
  <si>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</si>
  <si>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</si>
  <si>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</si>
  <si>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</si>
  <si>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</si>
  <si>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งบรายจ่ายอื่น (เบิกจ่ายในลักษณะงบลงทุน)</t>
  </si>
  <si>
    <t>แบบรายงานการจัดซื้อจัดจ้าง ครุภัณฑ์ที่ดินและสิ่งก่อสร้าง ปีงบประมาณ  2560</t>
  </si>
  <si>
    <t xml:space="preserve">รายงาน ณ : </t>
  </si>
  <si>
    <t>ปคม.</t>
  </si>
  <si>
    <t>เพิ่มฯ รปภ.</t>
  </si>
  <si>
    <t>การรักษาความสงบเรียบร้อยและความมั่นคง</t>
  </si>
  <si>
    <t>ค.พัฒนางานบริการฯ พท.ศก.พิเศษ</t>
  </si>
  <si>
    <t>ศฝส.บก.กฝ.บช.ตชด.</t>
  </si>
  <si>
    <t xml:space="preserve"> โครงการเพิ่มศักยภาพด้านนิติวิทยาศาสตร์ที่มีมาตรฐาน เพื่อแก้ไขปัญหาในเขตจังหวัดชายแดนภาคใต้ ตำบลสะเตง อำเภอเมืองยะลา จังหวัดยะลา 1 โครงการ</t>
  </si>
  <si>
    <t xml:space="preserve"> ปรับปรุงห้องปฏิบัติการตรวจพิสูจน์ด้านนิติวิทยาศาสตร์ ตำบลบานา อำเภอเมืองปัตตานี จังหวัดปัตตานี 1 แห่ง</t>
  </si>
  <si>
    <t xml:space="preserve"> ปรับปรุงห้องปฏิบัติการตรวจพิสูจน์ด้านนิติวิทยาศาสตร์ ตำบลบางนาค อำเภอเมืองนราธิวาส จังหวัดนราธิวาส 1 แห่ง</t>
  </si>
  <si>
    <t>โครงการติดตั้งระบบตรวจจับใบหน้าบุคคลเฝ้าระวังตรวจคนเข้าเมือง จังหวัดกาญจนบุรี  จุดตรวจถาวรบ้านพุน้ำร้อน ตำบลบ้านเก่า อำเภอเมืองกาญจนบุรี จังหวัดกาญจนบุรี (ตม.จว.กาญจนบุรี) 1 โครงการ</t>
  </si>
  <si>
    <t>โครงการติดตั้งระบบตรวจจับใบหน้าบุคคลเฝ้าระวัง จุดตรวจถาวรบ้านคลองลึก ตำบลท่าข้าม อำเภออรัญประเทศ จังหวัดสระแก้ว (ตม.จว.สระแก้ว ) 1 โครงการ</t>
  </si>
  <si>
    <t>โครงการติดตั้งระบบตรวจจับใบหน้าบุคคลเฝ้าระวัง ด่านตรวจคนเข้าเมืองสะเดา ตำบลสำนักขาม อำเภอสะเดา จังหวัดสงขลา (ตม.จว.สงขลา) 1 โครงการ</t>
  </si>
  <si>
    <t>โครงการติดตั้งระบบตรวจจับใบหน้าบุคคลเฝ้าระวัง จุดผ่านแดนถาวรบ้านหาดเล็ก ตำบลหาดเล็ก อำเภอคลองใหญ่ จังหวัดตราด (ตม.จว.ตราด) 1 โครงการ</t>
  </si>
  <si>
    <t>โครงการสุนัขตำรวจ
- สุนัขตำรวจ ศฝส.บก.กฝ.บช.ตชด. ตำบลชะอำ อำเภอชะอำ จังหวัดเพชบุรี 16 ตัว</t>
  </si>
  <si>
    <t>ศูนย์ปฏิบัติการพิเศษ นเรศวร 261</t>
  </si>
  <si>
    <t>โครงการจัดหาอาวุธยุทโธปกรณ์หน่วยปฏิบัติการพิเศษ นเรศวร 261 บก.สอ.บช.ตชด.  ตำบลชะอำ อำเภอชะอำ จังหวัดเพชรบุรี 1 โครงการ  
- ครุภัณฑ์ประจำหน่วย 24 รายการ</t>
  </si>
  <si>
    <t>โครงการจัดหายุทโธปกรณ์ฯ</t>
  </si>
  <si>
    <t>บก.ปปป.</t>
  </si>
  <si>
    <t>ปปช.</t>
  </si>
  <si>
    <t>เครื่องมัลติมิเดียโปรเจคเตอร์ ระดับ XGA ขนาดไม่น้อยกว่า 3,500 ANSL Lumens บก.ปปป. แขวงทุ่งสองห้อง เขตหลักสี่ กรุงเทพมหานคร 1 เครื่อง</t>
  </si>
  <si>
    <t>บก.ปคม.</t>
  </si>
  <si>
    <t>เครื่องคอมพิวเตอร์แม่ข่าย แบบที่ 2 บก.ปปป. แขวงทุ่งสองห้อง เขตหลักสี่ กรุงเทพมหานคร 1 เครื่อง</t>
  </si>
  <si>
    <t>เครื่องคอมพิวเตอร์แม่ข่าย แบบที่ 2 (จอขนาดไม่น้อยกว่า 18.5 นิ้ว) บก.ปปป. แขวงทุ่งสองห้อง เขตหลักสี่ กรุงเทพมหานคร 16 เครื่อง</t>
  </si>
  <si>
    <t>เครื่องคอมพิวเตอร์โน๊ตบุ้ค สำหรับงานประมวลผล  บก.ปปป. แขวงทุ่งสองห้อง เขตหลักสี่ กรุงเทพมหานคร 8 เครื่อง</t>
  </si>
  <si>
    <t>เครื่องพิมพ์ Multfunction แบบฉีดหมึก (inkjet) บก.ปปป. แขวงทุ่งสองห้อง เขตหลักสี่ กรุงเทพมหานคร 14 เครื่อง</t>
  </si>
  <si>
    <t>เครื่องพิมพ์ขนิดเลเซอร์/ชนิด LED สี แบบ Network บก.ปปป. แขวงทุ่งสองห้อง เขตหลักสี่ กรุงเทพมหานคร 1 เครื่อง</t>
  </si>
  <si>
    <t>เครื่องสำรองไฟฟ้า ขนาด 3 KVA บก.ปปป. แขวงทุ่งสองห้อง เขตหลักสี่ กรุงเทพมหานคร 1 เครื่อง</t>
  </si>
  <si>
    <t>เครื่องสำรองไฟฟ้า ขนาด 1 KVA (630 watts) บก.ปปป. แขวงทุ่งสองห้อง เขตหลักสี่ กรุงเทพมหานคร 16 เครื่อง</t>
  </si>
  <si>
    <t>โครงการเพิ่มประสิทธิภาพการสืบสวนสะกดรอบขบวนการค้ามนุษย์</t>
  </si>
  <si>
    <t>จอรับภาพชนิดขาตั้ง ขนาดเส้นทะแยงมุม 120 นิ้ว บก.ปปป. แขวงทุ่งสองห้อง เขตหลักสี่ กรุงเทพมหานคร 1 เครื่อง</t>
  </si>
  <si>
    <t>กล้องกระดุม บก.ปปป. แขวงทุ่งสองห้อง เขตหลักสี่ กรุงเทพมหานคร 13 เครื่อง</t>
  </si>
  <si>
    <t>รถยนต์นั่งส่วนกลาง ปริมาตรกระบอกสูบไม่เกิน 1,600 ซีซี  บก.ปคม. แขวงทุ่งสองห้อง เขตหลักสี่ กรุงเทพมหานคร 6 คัน</t>
  </si>
  <si>
    <t>ชุดเลนส์กลางคืนสำหรับกล้อง DSLR บก.ปคม. แขวงทุ่งสองห้อง เขตหลักสี่ กรุงเทพมหานคร 6 ชุด</t>
  </si>
  <si>
    <t>กล้องแขนยืด บก.ปคม. แขวงทุ่งสองห้อง เขตหลักสี่ กรุงเทพมหานคร 12 กล้อง</t>
  </si>
  <si>
    <t xml:space="preserve">โครงการจัดเก็บข้อมูลการจัดซื้อจัดจ้างขององค์กรปกครองส่วนท้องถิ่นเพื่อป้องกันปราบปรามการกระทำความผิดเกี่ยวกับการเสนอราคาต่อหน่วยงานของรัฐ (ฮั้วประมูล) ในรูปแบบเครือข่ายอาชญากรรม โดยโปรแกรมคอมพิวเตอร์ (I2) ระยะที่ 2   </t>
  </si>
  <si>
    <t>ตม.จว.กาญจนบุรี</t>
  </si>
  <si>
    <t>ตม.จว.สระแก้ว</t>
  </si>
  <si>
    <t>ตม.จว.สงขลา</t>
  </si>
  <si>
    <t>ตม.จว.ตราด</t>
  </si>
  <si>
    <t>บช.ก</t>
  </si>
  <si>
    <t>รายการครุภัณฑ์ต่อหน่วยไม่เกิน 2 ล้านบาท</t>
  </si>
  <si>
    <t>รายการครุภัณฑ์ต่อหน่วยตั้งแต่ 2 ล้านบาทขึ้นไปแต่ไม่เกิน 500 ล้านบาท</t>
  </si>
  <si>
    <t>รายการสิ่งก่อสร้างต่อหน่วยไม่เกิน 2 ล้านบาท</t>
  </si>
  <si>
    <t>รายงาน ณ 18 ต.ค.59</t>
  </si>
  <si>
    <t>รายการครุภัณฑ์ต่อหน่วยตั้งแต่ 2 ล้านบาทขึ้นไปแต่ไม่เกิน 1,000 ล้านบาท</t>
  </si>
  <si>
    <t>สิ่งก่อสร้างต่อหน่วยตั้งแต่ 2 ล้านบาทขึ้นไปแต่ไม่เกิน 1,000 ล้านบาท</t>
  </si>
  <si>
    <t>รวม</t>
  </si>
  <si>
    <t>รายจ่ายลงทุนเกิน 1,000 ล้านบาทขึ้นไป</t>
  </si>
  <si>
    <t>รายจ่ายลงทุนตั้งแต่ 2 ล้านบาทขึ้นไปแต่ไม่เกิน 1,000 ล้านบาท</t>
  </si>
  <si>
    <t>รายจ่ายลงทุนไม่เกิน 2 ล้านบาท</t>
  </si>
  <si>
    <t>วงเงิน</t>
  </si>
  <si>
    <t>จำนวนรายการ</t>
  </si>
  <si>
    <t>งบรายจ่ายอื่น
เบิกจ่ายในลักษณะงบลงทุน</t>
  </si>
  <si>
    <t>งบลงทุน</t>
  </si>
  <si>
    <t>รวมรายจ่ายลงทุนทั้งสิ้น</t>
  </si>
  <si>
    <t>(รายการ ต่อ หน่วย)</t>
  </si>
  <si>
    <t>รายการงบลงทุนที่หน่วยได้รับการจัดสรรงปบระมาณ ปีงบประมาณ 2560</t>
  </si>
  <si>
    <t>รวมสิ่งก่อสร้างต่อหน่วยไม่เกิน 2 ล้านบาท</t>
  </si>
  <si>
    <t>รวมสิ่งก่อสร้างต่อหน่วยตั้งแต่ 2 ล้านบาทขึ้นไปแต่ไม่เกิน 1,000 ล้านบาท</t>
  </si>
  <si>
    <t xml:space="preserve"> </t>
  </si>
  <si>
    <t>ตร.</t>
  </si>
  <si>
    <t>.</t>
  </si>
  <si>
    <t>สตส.</t>
  </si>
  <si>
    <t>สกพ.</t>
  </si>
  <si>
    <t>รวมงบลงทุน(สกพ.)</t>
  </si>
  <si>
    <t>รวมงบลงทุน(สตส.)</t>
  </si>
  <si>
    <t>สทส.</t>
  </si>
  <si>
    <t>รวมงบลงทุน(สทส.)</t>
  </si>
  <si>
    <t>รร.นรต.</t>
  </si>
  <si>
    <t>หน่วย</t>
  </si>
  <si>
    <t>พื้นที่จังหวัด</t>
  </si>
  <si>
    <t>ฉะเชิงเทรา</t>
  </si>
  <si>
    <t>ติดตั้งกล้องวงจรปิดในแหล่งท่องเที่ยว</t>
  </si>
  <si>
    <t>พ.ร.บ.เพิ่มเติม</t>
  </si>
  <si>
    <t>เชียงใหม่</t>
  </si>
  <si>
    <t>กล้องโทรทัศน์วงจรปิด(CCTV) ระบบเชื่อมอุปกรณ์ ภ.5 ต.หนองหอย อ.เองเชียงใหม่ จว.เชียงใหม่</t>
  </si>
  <si>
    <t>สมุทรสงคราม</t>
  </si>
  <si>
    <t>กล้องตรวจจับความเร็วพร้อมอุปกรณ์ติดตั้ง สภ.สมุทรสงคราม</t>
  </si>
  <si>
    <t>เครื่องตรวจวัดแอลกอฮอล์ ชนิดยืนยันผลพร้อมเครื่องพิมพ์ ภ.จว.สมุทรสงคราม</t>
  </si>
  <si>
    <t>เครื่องพิมพ์บัตรคิวพร้อมระบบ และอุปกรณ์ ตม.จว.สมุทรสงคราม</t>
  </si>
  <si>
    <t>รถบรรทุกผู้ต้องหา ขนาด 1 ตัน  ตม.จว.สมุทรสงคราม</t>
  </si>
  <si>
    <t>เครื่องกำเนิดไฟฟ้า ขนาด 10 กิโลวัตต์</t>
  </si>
  <si>
    <t>เครื่องปรับอากาศ แบบแยกส่วนชนิดตั้งพื้นหรือชนิดแขวน(มีระบบฟอกอากาศ) ขนาด 18,000 บีทียู  ตม.จว.สมุทรสงคราม</t>
  </si>
  <si>
    <t>(งบจังหวัด/กลุ่มจังหวัด ตร.)</t>
  </si>
  <si>
    <t>รวม พ.ร.บ.เพิ่มเติม</t>
  </si>
  <si>
    <t>ยื่นซองเมื่อวันที่ 6 มี.ค.60 ได้ตัวผู้ขายบริษัทปรีชาถาวรอุตสาหกรรม จำกัด สามารถลงนามสัญญาได้ทัน</t>
  </si>
  <si>
    <t>สง.ก.ตร.</t>
  </si>
  <si>
    <t>รวมงบลงทุน(สง.ก.ตร.)</t>
  </si>
  <si>
    <t>ปรับแผน(จำนวนรายการ)</t>
  </si>
  <si>
    <t>ยอดเงิน</t>
  </si>
  <si>
    <t>บช.น</t>
  </si>
  <si>
    <t xml:space="preserve"> โครงการเพิ่มศักยภาพด้านนิติวิทยาศาสตร์ที่มีมาตรฐาน เพื่อแก้ไขปัญหาในเขตจังหวัดชายแดนภาคใต้ ตำบลสะเตง อำเภอเมืองยะลา จังหวัดยะลา 1 โครงการ
- รถยนต์หุ้มเกราะกันกระสุน จำนวน 2 คัน</t>
  </si>
  <si>
    <t>ศชต</t>
  </si>
  <si>
    <t>ปส</t>
  </si>
  <si>
    <t>สตม</t>
  </si>
  <si>
    <t>ตชด</t>
  </si>
  <si>
    <t>สพฐ.</t>
  </si>
  <si>
    <t>ศ.</t>
  </si>
  <si>
    <t>บ.ตร</t>
  </si>
  <si>
    <t>งบฯจังหวัด</t>
  </si>
  <si>
    <t>ภ.จว.เชียงใหม่</t>
  </si>
  <si>
    <t>ภ.จว.สมุทรสงคราม</t>
  </si>
  <si>
    <t>บก.ตม.3</t>
  </si>
  <si>
    <t>เนื่องจากการจัดหาระบบคอมพิวเตอร์ที่มีมูลค่าเกินกว่า 100 ล้านบาท ต้องถือปฏิบัติตามมติ ครม. เมื่อวันที่ 23 มี.ค.2547 ตามหนังสือสำนักเลขาธิการคณะรัฐมนตรี ด่วนที่สุด ที่ นร 0504/4956 ลง 31 มี.ค.2547 เรื่อง หลักเกณฑ์และแนวทางปฏิบัติการจัดหาระบบคอมพิวเตอร์ของรัฐ โดยในขณะนี้ ภ.5 ได้เสนอโครงการต่อคณะกรรมการบริหารของหน่วยงาน (CIO) เพื่อพิจารณาเห็นชอบแล้ว ซึ่งเมื่อวันที่ 11 พ.ค.2560 สทส.ตร. ได้แจ้งให้ดำเนินการปรับแก้รายละเอียดข้อเทคนิคบางส่วนแล้ว ขณะนี้อยู่ในขั้นตอนกำหนดนัดประชุมชี้แจงอีกครั้งหนึ่ง เมื่อผ่านขั้นตอนดังกล่าวแล้ว  จึงเสนอกระทรวงดิจิทัลฯ เพื่อพิจารณาเห็นชอบต่อไป อีกส่วนหนึ่ง ภ.5 ได้ขออุทธรณ์ระยะเวลาการก่อหนี้ผูกพันไปยังสำนักงานจังหวัดเชียงใหม่ (กลุ่มจังหวัดภาคเหนือตอนบน 1) ไปด้วยแล้ว</t>
  </si>
  <si>
    <t>ได้บริษัทผู้ค้าแล้ว อยู่ระหว่างบริษัทขอหนังสือรับรองจากธนาคาร เพื่อมาค้ำประกัน คาดว่าลงนามและ PO ได้ ภายในวันที่ 22-23 พ.ค.60</t>
  </si>
  <si>
    <t>ทำสัญญาแล้ว รอส่งของ</t>
  </si>
  <si>
    <t xml:space="preserve"> ติดตั้งกล้องวงจรปิดในแหล่งท่องเที่ยว 1 ระบบ</t>
  </si>
  <si>
    <t>เครื่องตรวจวัดแอลกอฮอล์ ชนิดยืนยันผลพร้อมเครื่องพิมพ์ ภ.จว.สมุทรสงคราม ตำบลลาดใหญ่ อำเภอเมืองสมุทรสงคราม จังหวัดสมุทรสงคราม</t>
  </si>
  <si>
    <t>เครื่องพิมพ์บัตรคิว พร้อมระบบและอุปกรณ์ ตม.จว.สงคราม ตำบลแม่กลอง อำเภอเมืองสมุทรสงคราม จังหวัดสมุทรสงคราม</t>
  </si>
  <si>
    <t>กล้องตรวจจับความเร็วรถพร้อมอุปกรณ์และติดตั้ง สภ.สมุทรสงคราม ตำบลลาดใหญ่ อำเภอเมืองสมุทรสงคราม จังหวัดสมุทรสงคราม</t>
  </si>
  <si>
    <t>รถบรรทุกผู้ต้องหา ขนาด 1 ตัน ตม.จว.สมุทรสงคราม ตำบลแม่กลอง อำเภอเมืองสมุทรสงคราม จังหวัดสมุทรสงคราม</t>
  </si>
  <si>
    <t xml:space="preserve"> กล้องโทรทัศน์วงจรปิด (CCTV) ระบบเชื่อมต่อและอุปกรณ์ (ภ.5)ตำบลหนองหอย อำเภอเมืองเชียงใหม่ จังหวัดเชียงใหม่ 1 ระบบ</t>
  </si>
  <si>
    <t>งบประมาณรายจ่ายเพิ่มเติมประจำปีงบประมาณ พ.ศ.2560 (งบจังหวัด)</t>
  </si>
  <si>
    <t xml:space="preserve"> - รายการที่ 2 อยู่ระหว่างเสนอ ตร. เพื่อขอรับความเห็นชอบปรับลดจำนวนจากเดิม 20 เครื่อง เป็น 15 เครื่อง ๆ ละ 85,000 บาท รวมเป็นเงิน 1,275,000 บาท เนื่องจาก
ได้ดำเนินการจัดซื้อโดยวิธีสอบราคาแล้ว ผู้เสนอราคา 
เสนอราคา สูงกว่างบประมาณที่ได้รับจัดสรร จึงไม่สามารถจัดซื้อได้ </t>
  </si>
  <si>
    <t>จัดสรร 
(โอนเปลี่ยนแปลง)</t>
  </si>
  <si>
    <r>
      <t xml:space="preserve"> - รายการที่ 1 อยู่ระหว่างเสนอ ตร. เพื่อขอให้ทำความตกลงไปยังสำนักงบประมาณ เพื่อขอโอนเปลี่ยนแปลงรายการจากเครื่องพิมพ์บัตรคิวฯ จำนวน 245,100 บาท
 </t>
    </r>
    <r>
      <rPr>
        <u/>
        <sz val="12"/>
        <color indexed="8"/>
        <rFont val="TH SarabunPSK"/>
        <family val="2"/>
      </rPr>
      <t>ไปสมทบเพิ่มเติม</t>
    </r>
    <r>
      <rPr>
        <sz val="12"/>
        <color indexed="8"/>
        <rFont val="TH SarabunPSK"/>
        <family val="2"/>
      </rPr>
      <t xml:space="preserve"> กับรายการกล้องตรวจจับความเร็วฯ 
รวมเป็นเงินทั้งสิ้น 1,189,900 บาท เนื่องจากรายการกล้องตรวจจับความเร็วฯ ได้ดำเนินการจัดซื้อโดยวิธีสอบราคาแล้ว 
ผู้เสนอราคา เสนอราคาสูงกว่างบประมาณที่ได้รับจัดสรร
จึงไม่สามารถจัดซื้อได้ ประกอบกับรายการเครื่องพิมพ์บัตรคิวฯ
ได้สอบถามหน่วยในสังกัดแล้ว ไม่มีความจำเป็นต้องใช้
แต่อย่างใด</t>
    </r>
  </si>
  <si>
    <r>
      <t xml:space="preserve"> - รายการที่ 3 อยู่ระหว่างเสนอ ตร. เพื่อขอให้ทำความตกลงไปยังสำนักงบประมาณ เพื่อขอโอนเปลี่ยนแปลงรายการจากเครื่องพิมพ์บัตรคิวฯ จำนวน 245,100 บาท
 </t>
    </r>
    <r>
      <rPr>
        <u/>
        <sz val="12"/>
        <color indexed="8"/>
        <rFont val="TH SarabunPSK"/>
        <family val="2"/>
      </rPr>
      <t>ไปสมทบเพิ่มเติม</t>
    </r>
    <r>
      <rPr>
        <sz val="12"/>
        <color indexed="8"/>
        <rFont val="TH SarabunPSK"/>
        <family val="2"/>
      </rPr>
      <t xml:space="preserve"> กับรายการกล้องตรวจจับความเร็วฯ 
รวมเป็นเงินทั้งสิ้น 1,189,900 บาท เนื่องจากรายการกล้องตรวจจับความเร็วฯ ได้ดำเนินการจัดซื้อโดยวิธีสอบราคาแล้ว 
ผู้เสนอราคา เสนอราคาสูงกว่างบประมาณที่ได้รับจัดสรร
จึงไม่สามารถจัดซื้อได้ ประกอบกับรายการเครื่องพิมพ์บัตรคิวฯ
ได้สอบถามหน่วยในสังกัดแล้ว ไม่มีความจำเป็นต้องใช้
แต่อย่างใด</t>
    </r>
  </si>
  <si>
    <t>งบโอนฯ</t>
  </si>
  <si>
    <t>งบโอนจากรายการอาคารที่ทำการพร้อมอาคารที่จอดรถยนต์ฯ 2 รายการ (มติ ครม. 2 พ.ค.60)</t>
  </si>
  <si>
    <t>ศฝร.ภ.3 ตำบลจอหอ อำเภอเมืองนครราชสีมา จังหวัดนครราชสีมา</t>
  </si>
  <si>
    <t xml:space="preserve">สภ.ค้อวัง ตำบลค้อวัง อำเภอค้อวัง จังหวัดยโสธร  </t>
  </si>
  <si>
    <t xml:space="preserve">สภ.ทุ่งมน ตำบลสมุด อำเภอปราสาท จังหวัดสุรินทร์  </t>
  </si>
  <si>
    <t xml:space="preserve">สภ.ดอนแรด ตำบลดอนแรด อำเภอรัตนบุรี จังหวัดสุรินทร์  </t>
  </si>
  <si>
    <t xml:space="preserve">สภ.เมืองที  ตำบลเมืองที อำเภอเมืองสุรินทร์ จังหวัดสุรินทร์  </t>
  </si>
  <si>
    <t xml:space="preserve">สภ.บ้านหนองจอก ตำบลคาละแมะ อำเภอศีขรภูมิ  จังหวัดสุรินทร์   </t>
  </si>
  <si>
    <t xml:space="preserve">สภ.เพี้ยราม ตำบลเพี้ยราม อำเภอเมืองสุรินทร์ จังหวัดสุรินทร์ </t>
  </si>
  <si>
    <t xml:space="preserve">สภ.กระโพ ตำบลกระโพ  อำเภอท่าตูม จังหวัดสุรินทร์  </t>
  </si>
  <si>
    <t xml:space="preserve">สภ.เมืองบัว  ตำบลเมืองบัว อำเภอชุมพลบุรี ภ.จว.สุรินทร์  </t>
  </si>
  <si>
    <t xml:space="preserve">สภ.สะเดา ตำบลสำเภาลูน อำเภอบัวเชด จังหวัดสุรินทร์ </t>
  </si>
  <si>
    <t xml:space="preserve">สภ.กระชอน  ตำบลกระชอน อำเภอพิมาย จังหวัดนครราชสีมา  </t>
  </si>
  <si>
    <t>สภ.บ้านหัน ตำบลบ้านหัน อำเภอสีคิ้ว จังหวัดนครราชสีมา</t>
  </si>
  <si>
    <t>สภ.ถาวร ตำบลถาวร  อำเภอเฉลิมพระเกียรติ จังหวัดบุรีรัมย์</t>
  </si>
  <si>
    <t xml:space="preserve">สภ.จะกง ตำบลจะกง อำเภอขุขันธ์ จังหวัดศรีสะเกษ </t>
  </si>
  <si>
    <t>สภ.ไพร ตำบลโพธิ์วงศ์ อำเภอขุนหาญ จังหวัดศรีสะเกษ</t>
  </si>
  <si>
    <t>สภ.ห้วยยาง ตำบลห้วยยาง อำเภอคอนสาร จังหวัดชัยภูมิ</t>
  </si>
  <si>
    <t xml:space="preserve"> สภ.โนนเหม่า ตำบลนางแดด อำเภอหนองบัวแดง จังหวัดชัยภูมิ</t>
  </si>
  <si>
    <t>สภ.บ้านแก้ง ตำบลบ้านแก้ง อำเภอภูเขียว จังหวัดชัยภูมิ</t>
  </si>
  <si>
    <t>สภ.หนองสังข์  ตำบลหนองสังข์ อำเภอแก้งคร้อ จังหวัดชัยภูมิ</t>
  </si>
  <si>
    <t>สภ.บ้านเพชรตำบลบ้านเพชร อำเภอภูเขียว จังหวัดชัยภูมิ</t>
  </si>
  <si>
    <t>สภ.บ้านเดื่อ ตำบลบ้านเดื่อ อำเภอเกษตรสมบูรณ์ จังหวัดชัยภูมิ</t>
  </si>
  <si>
    <t>สภ.หัวทะเล  ตำบลหัวทะเล อำเภอบำเหน็จณรงค์ จังหวัดชัยภูมิ</t>
  </si>
  <si>
    <t xml:space="preserve">สภ.หนองสรวง  ตำบลหนองสรวง อำเภอขามทะเลสอ จังหวัดนครราชสีมา </t>
  </si>
  <si>
    <t>สภ.เมืองพลับพลา ตำบลหลุ่งตะเคียน อำเภอห้วยแถลง จังหวัดนครราชสีมา</t>
  </si>
  <si>
    <t>สภ.พลกรัง ตำบลพลกรัง อำเภอเมืองนครราชสีมา จังหวัดนครราชสีมา</t>
  </si>
  <si>
    <t xml:space="preserve">สภ.ดอนแสนสุข ตำบลครบุรี อำเภอครบุรี จังหวัดนครราชสีมา </t>
  </si>
  <si>
    <t>สภ.ลำดวน ตำบลลำดวน อำเภอกระสัง จังหวัดบุรีรัมย์</t>
  </si>
  <si>
    <t xml:space="preserve"> สภ.โนนเจริญ ตำบลเขาดินเหนือ อำเภอบ้านกรวด จังหวัดบุรีรัมย์</t>
  </si>
  <si>
    <t>สภ.ชุมแสง ตำบลชุมแสง อำเภอสตึก จังหวัดบุรีรัมย์</t>
  </si>
  <si>
    <t xml:space="preserve">สภ.บึงแก ตำบลบึงแก อำเภอมหาชนะชัย จังหวัดยโสธร  </t>
  </si>
  <si>
    <t>สภ.กุดเสลา ตำบลกุดเสลา อำเภอกันทรลักษ์ จังหวัดศรีสะเกษ</t>
  </si>
  <si>
    <t xml:space="preserve">สภ.หนองไฮ ตำบลหนองไฮ อำเภอเมืองศรีสะเกษ จังหวัดศรีสะเกษ  </t>
  </si>
  <si>
    <t xml:space="preserve">สภ.เทนมีย์ ตำบลเทนมีย์ อำเภอเมืองสุรินทร์ จังหวัดสุรินทร์  </t>
  </si>
  <si>
    <t xml:space="preserve">สภ.โพนทอง ตำบลโพนทอง อำเภอเสนางคนิคม จังหวัดอำนาจเจริญ   </t>
  </si>
  <si>
    <t>สภ.ห้วยข่า ตำบลห้วยข่า อำเภอบุณฑริก จังหวัดอุบลราชธานี</t>
  </si>
  <si>
    <t>สภ.โคกจาน ตำบลโคกจาน อำเภอตระการพืชผล จังหวัดอุบลราชธานี</t>
  </si>
  <si>
    <t>สภ.เอือดใหญ่ ตำบลเอือดใหญ่  อำเภอศรีเมืองใหม่ จังหวัดอุบลราชธานี</t>
  </si>
  <si>
    <t>สภ.นาโพธิ์ ตำบลนาโพธิ์ อำเภอบุณฑริก จังหวัดอุบลราชธานี</t>
  </si>
  <si>
    <t>สภ.หนามแท่ง ตำบลหนามแท่ง อำเภอศรีเมืองใหม่ จังหวัดอุบลราชธานี</t>
  </si>
  <si>
    <t>ปรับปรุงอาคารที่ทำการ สภ.ยางชุมน้อย ตำบลยางชุมน้อย อำเภอยางชุมน้อย จังหวัดศรีสะเกษ</t>
  </si>
  <si>
    <t>ปรับปรุงอาคารที่ทำการ ภ.จว.อุบลราชธานี ตำบลในเมือง อำเภอเมืองอุบลราชธานี จังหวัดอุบลราชธานี</t>
  </si>
  <si>
    <t>ปรับปรุงอาคารที่ทำการ กก.สส.ภ.จว.อุบลราชธานี ตำบลในเมือง อำเภอเมืองอุบลราชธานี จังหวัดอุบลราชธานี</t>
  </si>
  <si>
    <t>ปรับปรุงอาคารที่ทำการ สภ.หนองหงส์ ตำบลสระแก้ว อำเภอหนองหงส์ จังหวัดบุรีรัมย์</t>
  </si>
  <si>
    <t>ปรับปรุงอาคารที่ทำการ สภ.พลับพลาชัย ตำบลสะเดา อำเภอพลับพลาชัย จังหวัดบุรีรัมย์</t>
  </si>
  <si>
    <t>ปรับปรุงอาคารที่ทำการ สภ.ชานุมาน ตำบลชานุมาน อำเภอชานุมาน จังหวัดอำนาจเจริญ</t>
  </si>
  <si>
    <t>ปรับปรุงอาคารที่ทำการ สภ.นางรอง ตำบลนางรอง อำเภอนางรอง จังหวัดบุรีรัมย์</t>
  </si>
  <si>
    <t>ปรับปรุงเรือนแถวชั้นประทวน สภ.บ้านด่าน ตำบลบ้านด่าน อำเภอบ้านด่าน จังหวัดบุรีรัมย์ 1 หลัง</t>
  </si>
  <si>
    <t>ปรับปรุงอาคารที่ทำการ สภ.ไทยเจริญ ตำบลไทยเจริญ อำเภอไทยเจริญ จังหวัดยโสธร</t>
  </si>
  <si>
    <t>ปรับปรุงอาคารที่ทำการ สภ.เนินสง่า ตำบลหนองฉิม อำเภอเนินสง่า จังหวัดชัยภูมิ</t>
  </si>
  <si>
    <t>ปรับปรุงอาคารที่ทำการ สภ.ประโคนชัย ตำบลประโคนชัย อำเภอประโคนชัย จังหวัดบุรีรัมย์</t>
  </si>
  <si>
    <t>ปรับปรุงอาคารที่ทำการ สภ.บ้านใหม่ไชยพจน์ ตำบลหนองแวง อำเภอบ้านใหม่ไชยพจน์ จังหวัดบุรีรัมย์</t>
  </si>
  <si>
    <t>ปรับปรุงอาคารที่ทำการ สภ.ชำนิ ตำบลชำนิ อำเภอชำนิ จังหวัดบุรีรัมย์</t>
  </si>
  <si>
    <t>ปรับปรุงอาคารที่ทำการ สภ.มหาชนะชัย ตำบลฟ้าหยาด อำเภอมหาชนะชัย จังหวัดยโสธร</t>
  </si>
  <si>
    <t>ปรับปรุงอาคารที่ทำการ สภ.ปทุมราชวงศา ตำบลนาหว้า อำเภอปทุมราชวงศา จังหวัดอำนาจเจริญ</t>
  </si>
  <si>
    <t>ปรับปรุงอาคารที่ทำการ สภ.เบญจลักษ์ ตำบลเสียว อำเภอเบญจลักษ์ จังหวัดศรีสะเกษ</t>
  </si>
  <si>
    <t>ปรับปรุงอาคารที่ทำการ สภ.พยุห์ ตำบลพยุห์ อำเภอพยุห์ จังหวัดศรีสะเกษ</t>
  </si>
  <si>
    <t>ปรับปรุงอาคารที่ทำการ สภ.พนมดงรัก ตำบลบักได อำเภอพนมดงรัก จังหวัดสุรินทร์</t>
  </si>
  <si>
    <t>ปรับปรุงอาคารที่ทำการ สภ.กันทรลักษ์ ตำบลน้ำอ้อม อำเภอกันทรลักษ์ จังหวัดศรีสะเกษ</t>
  </si>
  <si>
    <t>ปรับปรุงอาคารที่ทำการ สภ.พนา ตำบลพระเหลา อำเภอพนา จังหวัดอำนาจเจริญ</t>
  </si>
  <si>
    <t>ปรับปรุงอาคารที่ทำการ สภ.เมืองอำนาจเจริญ ตำบลบุ่ง อำเภอเมืองอำนาจเจริญ จังหวัดอำนาจเจริญ</t>
  </si>
  <si>
    <t>ปรับปรุงอาคารที่ทำการ สภ.โนนนารายณ์ ตำบลหนองหลวง อำเภอโนนนารายณ์ จังหวัดสุรินทร์</t>
  </si>
  <si>
    <t>ปรับปรุงอาคารที่ทำการ สภ.เสนางคนิคม ตำบลเสนางคนิคม อำเภอเสนางคนิคม จังหวัดอำนาจเจริญ</t>
  </si>
  <si>
    <t>ปรับปรุงอาคารที่ทำการ สภ.ตระการพืชผล ตำบลขุหลุ  อำเภอตระการพืชผล จังหวัดอุบลราชธานี</t>
  </si>
  <si>
    <t>ปรับปรุงอาคารที่ทำการ สภ.บ้านแท่น ตำบลบ้านแท่น อำเภอบ้านแท่น จังหวัดชัยภูมิ</t>
  </si>
  <si>
    <t>ปรับปรุงอาคารที่ทำการ สภ.หินเหล็กไฟ ตำบลหินเหล็กไฟ อำเภอคูเมือง จังหวัดบุรีรัมย์</t>
  </si>
  <si>
    <t>ปรับปรุงอาคารที่ทำการ สภ.บ้านบัว ตำบลจรเข้มาก อำเภอประโคนชัย จังหวัดบุรีรัมย์</t>
  </si>
  <si>
    <t>ปรับปรุงอาคารที่ทำการ สภ.คำผักกูด ตำบลหนองแหน อำเภอกุดชุม จังหวัดยโสธร</t>
  </si>
  <si>
    <t>ปรับปรุงอาคารที่ทำการ สภ.น้ำปลีก ตำบลน้ำปลีก อำเภอเมืองอำนาจเจริญ จังหวัดอำนาจเจริญ</t>
  </si>
  <si>
    <t>ปรับปรุงอาคารที่ทำการ สภ.ซับใหญ่ ตำบลซับใหญ่ อำเภอซับใหญ่ จังหวัดชัยภูมิ</t>
  </si>
  <si>
    <t>ปรับปรุงอาคารที่ทำการ สภ.นาโพธิ์ ตำบลนาโพธิ์ อำเภอนาโพธิ์ จังหวัดบุรีรัมย์</t>
  </si>
  <si>
    <t>ปรับปรุงบ้านพักระดับ สว. สภ.ละหานทราย ตำบลละหานทราย อำเภอละหานทราย จังหวัดบุรีรัมย์</t>
  </si>
  <si>
    <t>ปรับปรุงอาคารที่พักอาศัย สภ.รัตนบุรี ตำบลรัตนบุรี อำเภอรัตนบุรี จังหวัดสุรินทร์ 4 หลัง</t>
  </si>
  <si>
    <t>ปรับปรุงเรือนแถวชั้นประทวน (หลังที่1) สภ.ห้วยข่า ตำบลโนนค้อ อำเภอบุณฑริก จังหวัดอุบลราชธานี</t>
  </si>
  <si>
    <t>ปรับปรุงบ้านพักระดับ รอง สว. สภ.ค้อวัง ตำบลค้อวัง อำเภอค้อวัง จังหวัดยโสธร</t>
  </si>
  <si>
    <t>ปรับปรุงบ้านพักระดับ  สว. สภ.ละหานทราย ตำบลละหานทราย อำเภอละหานทราย จังหวัดบุรีรัมย์</t>
  </si>
  <si>
    <t>ปรับปรุงเรือนแถวชั้นประทวน ครึ่งตึกครึ่งไม้ สภ.ปราสาท ตำบลกังแอน อำเภอปราสาท จังหวัดสุรินทร์ 2 หลัง</t>
  </si>
  <si>
    <t>ปรับปรุงเรือนแถวชั้นประทวนและพลตำรวจ (10 คูหา) สภ.กันทรอม ตำบลกันทรอม อำเภอขุนหาญ จังหวัดศรีสะเกษ</t>
  </si>
  <si>
    <t>ปรับปรุงเรือนแถวชั้นประทวน 10 คูหา สภ.ขุนหาญ ตำบลสิ อำเภอขุนหาญ จังหวัดศรีสะเกษ</t>
  </si>
  <si>
    <t>ปรับปรุงบ้านพัก รอง ผบก.ฯ ภ.จว.อุบลราชธานี ตำบลในเมือง อำเภอเมืองอุบลราชธานี จังหวัดอุบลราชธานี</t>
  </si>
  <si>
    <t>ปรับปรุงบ้านพัก ผกก.ฯ ภ.จว.อุบลราชธานี ตำบลในเมือง อำเภอเมืองอุบลราชธานี จังหวัดอุบลราชธานี</t>
  </si>
  <si>
    <t>ปรับปรุงเรือนแถวชั้นประทวน(หลังที่2) สภ.เขื่องใน ตำบลเขื่องใน อำเภอเขื่องใน จังหวัดอุบลราชธานี</t>
  </si>
  <si>
    <t>ปรับปรุงเรือนแถวชั้นประทวน (หลังที่1) สภ.น้ำยืน ตำบลสีวิเชียร อำเภอน้ำยืน จังหวัดอุบลราชธานี</t>
  </si>
  <si>
    <t>ปรับปรุงเรือนแถวชั้นประทวน (หลังที่1) สภ.ม่วงสามสิบ ตำบลม่วงสามสิบ อำเภอม่วงสามสิบ จังหวัดอุบลราชธานี</t>
  </si>
  <si>
    <t>ปรับปรุงเรือนแถวชั้นประทวน (หลังที่1) สภ.วารินชำราบ ตำบลวารินชำราบ อำเภอวารินชำราบ จังหวัดอุบลราชธานี</t>
  </si>
  <si>
    <t>ปรับปรุงเรือนแถวชั้นประทวน 10 คูหา สภ.กุดชุม ตำบลกุดชุม อำเภอกุดชุม จังหวัดยโสธร 4 หลัง</t>
  </si>
  <si>
    <t>ปรับปรุงเรือนแถวชั้นประทวนและพลตำรวจ สภ.นางรอง ตำบลนางรอง อำเภอนางรอง จังหวัดบุรีรัมย์</t>
  </si>
  <si>
    <t>ปรับปรุงเรือนแถวชั้นประทวนและพลตำรวจ สภ.พนา ตำบลพระเหลา อำเภอพนา จังหวัดอำนาจเจริญ</t>
  </si>
  <si>
    <t>ปรับปรุงบ้านพักระดับ ผกก. ภ.จว.อำนาจเจริญ ตำบลบุ่ง  อำเภอเมืองอำนาจเจริญ จังหวัดอำนาจเจริญ</t>
  </si>
  <si>
    <t>ปรับปรุงเรือนแถวชั้นประทวน(หลังที่4) สภ.วารินชำราบ ตำบลวารินชำราบ อำเภอวารินชำราบ จังหวัดอุบลราชธานี</t>
  </si>
  <si>
    <t xml:space="preserve"> อาคารที่พักอาศัย (แฟลต) ขนาด 30  ครอบครัว สูง 5 ชั้น สภ.เมืองยโสธร ตำบลในเมือง อำเภอเมืองยโสธร จังหวัดยโสธร 1 โครงการ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</si>
  <si>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</si>
  <si>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</si>
  <si>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</si>
  <si>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</si>
  <si>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</si>
  <si>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</si>
  <si>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</si>
  <si>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</si>
  <si>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</si>
  <si>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</si>
  <si>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</si>
  <si>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</si>
  <si>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</si>
  <si>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</si>
  <si>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</si>
  <si>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</si>
  <si>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</si>
  <si>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ปรับปรุงบ้านพักข้าราชการตำรวจสื่อสาร (บ้านพักสารวัตร - รองสารวัตร) (ฝสส.4 สส. (ศบส.3 อบ.)) ตำบลวารินชำราบ อำเภอวารินชำราบ จังหวัดอุบลราชธานี</t>
  </si>
  <si>
    <t>ปรับปรุงระบบประปาภายในอาคารหมายเลข 8 สำนักงานตำรวจแห่งชาติ สทส. แขวงวังใหม่ เขตปทุมวัน กรุงเทพมหานคร</t>
  </si>
  <si>
    <t>ปรับปรุง ชั้น 6 , ดาดฟ้า ชั้น 7 อาคารหมายเลข 8 สำนักงานตำรวจแห่งชาติ สทส. แขวงวังใหม่ เขตปทุมวัน กรุงเทพมหานคร</t>
  </si>
  <si>
    <t>สท.</t>
  </si>
  <si>
    <t>ปรับปรุงเรือนแถวชั้นประทวน และพลตำรวจ สภ.โนนคูณ ตำบลโนนค้อ อำเภอโนนคูณ จังหวัดศรีสะเกษ</t>
  </si>
  <si>
    <t>ปรับปรุงเรือนแถวชั้นประทวน 10 คูหา สภ.เลิงนกทา ตำบลสามแยก อำเภอเลิงนกทา จังหวัดยโสธร 4 หลัง</t>
  </si>
  <si>
    <t>ครุภัณฑ์ประจำห้องเรียนมาตรฐานหน่วยฝึกอบรม 1 ห้องเรียน จำนวน 18 หน่วย ๆ ละ 664,200 บาท (หน่วยจัดหา ศฝร.ภ.1 - 8, ศฝร.ศชต., กก.1 - 9 บก.กฝ.บช.ตชด.)</t>
  </si>
  <si>
    <t>ครุภัณฑ์ประจำสถานีตำรวจ โครงการก่อสร้างอาคารที่ทำการสถานีตำรวจ(ทดแทน) จำนวน 165 สถานี</t>
  </si>
  <si>
    <t>รวมงบลงทุน(สท.)</t>
  </si>
  <si>
    <t>ประกาศสอบราคา 
25 ก.ค. - 4 ส.ค.60</t>
  </si>
  <si>
    <t>ขอรับความเห็นชอบ</t>
  </si>
  <si>
    <t>เสนอขออนุมัติใช้ราคากลาง</t>
  </si>
  <si>
    <t>อนุมัติใช้คุณลักษณะเฉพาะ</t>
  </si>
  <si>
    <t>จนท.พัสดุ ต่อรอง/ตกลงราคา</t>
  </si>
  <si>
    <t>กำหนดคุณลักษณะเฉพาะ/ราคากลาง</t>
  </si>
  <si>
    <t>อนุมัติใช้ราคากลาง</t>
  </si>
  <si>
    <t>อนุมัติสั่งซื้อ</t>
  </si>
  <si>
    <t>เสนอขออนุมัติสั่งจ้าง</t>
  </si>
  <si>
    <t>อนุมัติสั่งจ้าง</t>
  </si>
  <si>
    <t>ประกาศสอบราคา
1-11 ส.ค.60</t>
  </si>
  <si>
    <t>จัดทำร่างเอกสารประกาศสอบราคา</t>
  </si>
  <si>
    <t>ขอรับความเห็นชอบ
ประกาศประกวดราคา e-bidding</t>
  </si>
  <si>
    <t>อยู่ระหว่างเสนอ ผบช.สตม.อนุมัติแก้ไขคุณลักษณะเฉพาะฯ</t>
  </si>
  <si>
    <t>อยู่ระหว่างรอลงนามในสัญญา</t>
  </si>
  <si>
    <t>อยู่ระหว่างขออนุมัติจัดจ้าง</t>
  </si>
  <si>
    <t>ผูกพันสัญญาแล้ว เมื่อ 22 ส.ค.60/
ลง PO 22 ส.ค.60</t>
  </si>
  <si>
    <t>ผูกพันสัญญาแล้ว เมื่อ 9 ส.ค.60/
ลง PO 18 ส.ค.60</t>
  </si>
  <si>
    <t>ผูกพันสัญญาแล้ว เมื่อ 18 ส.ค.60/
ลง PO 21 ส.ค.60</t>
  </si>
  <si>
    <t>ผูกพันสัญญาแล้ว เมื่อ 18 ส.ค.60/ลง PO 21 ส.ค.60</t>
  </si>
  <si>
    <t>ผูกพันสัญญาแล้ว เมื่อ 31 ส.ค.60/ลง PO 31 ส.ค.60</t>
  </si>
  <si>
    <t>ผูกพันสัญญาแล้ว เมื่อ 10 ส.ค.60/ลง PO 11 ส.ค.60</t>
  </si>
  <si>
    <t>ผูกพันสัญญาแล้ว เมื่อ 11 ส.ค.60/ลง PO 17 ส.ค.60</t>
  </si>
  <si>
    <t>ผูกพันสัญญาแล้ว เมื่อ 9 ส.ค.60/
ลง PO 10 ส.ค.60</t>
  </si>
  <si>
    <t>ผูกพันสัญญาแล้ว เมื่อ 10 ส.ค.60/ลง PO 10 ส.ค.60</t>
  </si>
  <si>
    <t>ผูกพันสัญญาแล้ว เมื่อ 4 ส.ค.60/
ลง PO 9 ส.ค.60</t>
  </si>
  <si>
    <t>ผูกพันสัญญาแล้ว เมื่อ 11 ส.ค.60/ลง PO 16 ส.ค.60</t>
  </si>
  <si>
    <t>ผูกพันสัญญาแล้ว เมื่อ 11 ส.ค.60/ลง PO 15 ส.ค.60</t>
  </si>
  <si>
    <t>ผูกพันสัญญาแล้ว เมื่อ 9 ส.ค.60/ลง PO 18 ส.ค.60</t>
  </si>
  <si>
    <t>ผูกพันสัญญาแล้ว เมื่อ 17 ส.ค.60/ลง PO 17 ส.ค.60</t>
  </si>
  <si>
    <t>ผูกพันสัญญาแล้ว เมื่อ 15 ส.ค.60/ลง PO 21 ส.ค.60</t>
  </si>
  <si>
    <t>ผูกพันสัญญาแล้ว เมื่อ 11 ส.ค.60/ลง PO 18 ส.ค.60</t>
  </si>
  <si>
    <t>ผูกพันสัญญาแล้ว เมื่อ 18 ส.ค.60/ลง PO 22 ส.ค.60</t>
  </si>
  <si>
    <t>ผูกพันสัญญาแล้ว เมื่อ 29 ส.ค.60/ลง PO 30 ส.ค.60</t>
  </si>
  <si>
    <t>ผูกพันสัญญาแล้ว เมื่อ 23 ส.ค.60/ลง PO 25 ส.ค.60</t>
  </si>
  <si>
    <t>ผูกพันสัญญาแล้ว เมื่อ 23 ส.ค.60/
ลง PO 23 ส.ค.60</t>
  </si>
  <si>
    <t>ผูกพันสัญญาแล้ว เมื่อ 8 ส.ค.60/
ลง PO 16 ส.ค.60</t>
  </si>
  <si>
    <t>ลงนามในสัญญา 10 ส.ค.60 ระยะสัญญา 90 วัน สิ้นสุดสัญญา 8 พ.ย.60</t>
  </si>
  <si>
    <t>ลงนามในสัญญา 10 ส.ค.60 ระยะสัญญา 60 วัน สิ้นสุดสัญญา13 ต.ค.60</t>
  </si>
  <si>
    <t>ลงนามในสัญญา 11 ส.ค.60 ระยะสัญญา 60 วัน สิ้นสุดสัญญา 9 ต.ค.60</t>
  </si>
  <si>
    <t xml:space="preserve">ได้นำร่างประกาศและร่างเอกสารประกวดราคาอิเล็กทรอนิกส์ฯ ระหว่างวันที่ 17 - 21 ส.ค.2560  ปรากฏว่ามีผู้เสนอแนะวิจารณ์  จึงไม่สามารถดำเนินการจัดซื้อตามระเบียบฯ เดิม จนถึงขั้นตอนการประกาศเชิญชวนในระบบเครือข่ายสารสนเทศของกรมบัญชีกลางได้ 
 ดังนั้น  จึงต้องดำเนินการจัดซื้อใหม่ตาม พ.ร.บ.จัดซื้อจัดจ้างและการบริหารพัสดุภาครัฐ พ.ศ.2560 ใหม่  </t>
  </si>
  <si>
    <t>เสนอราคา เมื่อวันที่ 8 ก.ย.60 และวันที่ 11 ก.ย.60 ตรวจสอบเอกสารเสนอราคา โดยสามารถดำเนินการตามระเบียบสำนักนายกรัฐมนตรีว่าด้วยการพัสดุ พ.ศ.2535 ฯ และประกาศสำนักนายกรัฐมนตรี เรื่อง แนวทางปฏิบัติในการจัดหาพัสดุด้วยวิธีประกวดราคาอิเล็กทรอนิกส์ (e-bidding)</t>
  </si>
  <si>
    <t>แบบรายงานการจัดซื้อจัดจ้าง ครุภัณฑ์ที่ดินและสิ่งก่อสร้าง ปีงบประมาณ  2561</t>
  </si>
  <si>
    <r>
      <t xml:space="preserve"> โครงการจัดหาเฮลิคอปเตอร์ขบวนฯ พระราชพาหนะ ถนนรามอินทรา แขวงท่าแร้ง เขตบางเขน กรุงเทพมหานคร </t>
    </r>
    <r>
      <rPr>
        <b/>
        <sz val="16"/>
        <color indexed="8"/>
        <rFont val="TH SarabunPSK"/>
        <family val="2"/>
      </rPr>
      <t>(ผูกพันใหม่ งบประมาณทั้งสิ้น 3,400,000,000 ปี 2561 ตั้งงบประมาณ = 680,000,000-170,000,000 คงเหลือ 510,000,000 , ปี 2562 ผูกพันงบประมาณ = 2,720,000,000)</t>
    </r>
  </si>
  <si>
    <r>
      <t xml:space="preserve">(4) โครงการรถจักรยานยนต์งานสืบสวนของสถานีตำรวจทั่วประเทศ แขวงถนนนครไชยศรี เขตดุสิต กรุงเทพมหานคร 10366 คัน </t>
    </r>
    <r>
      <rPr>
        <b/>
        <sz val="16"/>
        <color indexed="8"/>
        <rFont val="TH SarabunPSK"/>
        <family val="2"/>
      </rPr>
      <t>(ผูกพันเก่า งบประมาณทั้งสิ้น = 836,121,400 , ปี 2560 ตั้งงบประมาณ = 167,294,400 , ปี 2561 ตั้งงบประมาณ = 668,827,000)</t>
    </r>
  </si>
  <si>
    <r>
      <t xml:space="preserve"> โครงการรถจักรยานยนต์งานจราจร พร้อมอุปกรณ์ (ทดแทน) ของสถานีตำรวจทั่วประเทศ แขวงถนนนครไชยศรี เขตดุสิต กรุงเทพมหานคร 7436 คัน</t>
    </r>
    <r>
      <rPr>
        <b/>
        <sz val="16"/>
        <color indexed="8"/>
        <rFont val="TH SarabunPSK"/>
        <family val="2"/>
      </rPr>
      <t xml:space="preserve"> (ผูกพันเก่า งบประมาณทั้งสิ้น = 700,173,800 , ปี 2560 ตั้งงบประมาณ = 140,540,400 , ปี 2561 ตั้งงบประมาณ = 559,633,400)</t>
    </r>
  </si>
  <si>
    <r>
      <t xml:space="preserve"> โครงการรถยนต์ (ทดแทน) เพื่อใช้ในภารกิจป้องกันปราบปรามอาชญากรรม ยาเสพติด งานสืบสวนสอบสวน งานจราจร งานรักษาความปลอดภัยและความสงบเรียบร้อยในพื้นที่ และงานอำนวยการหน่วยงานต่างๆในพื้นที่ทั่วประเทศ แขวงถนนนครไชยศรี เขตดุสิต กรุงเทพมหานคร 1532 คัน </t>
    </r>
    <r>
      <rPr>
        <b/>
        <sz val="16"/>
        <color indexed="8"/>
        <rFont val="TH SarabunPSK"/>
        <family val="2"/>
      </rPr>
      <t>(ผูกพันเก่า งบประมาณทั้งสิ้น = 1,310,734,300 , ปี 2560 ตั้งงบประมาณ = 281,649,200 , ปี 2561 ตั้งงบประมาณ = 1,029,085,100)</t>
    </r>
  </si>
  <si>
    <r>
      <t xml:space="preserve">โครงการจัดหาเครื่องบินเอนกประสงค์ แขวงท่าแร้ง เขตบางเขน กรุงเทพมหานคร 1 ลำ </t>
    </r>
    <r>
      <rPr>
        <b/>
        <sz val="16"/>
        <color indexed="8"/>
        <rFont val="TH SarabunPSK"/>
        <family val="2"/>
      </rPr>
      <t>(ผูกพันเก่า งบประมาณทั้งสิ้น = 452,000,000 , ปี 2560 ตั้งงบประมาณ = 90,000,000 , ปี 2561 ตั้งงบประมาณ = 362,000,000)</t>
    </r>
  </si>
  <si>
    <r>
      <t>โครงการรถยนต์งานจราจร พร้อมอุปกรณ์ (ทดแทน) ของสถานีตำรวจ และกองบังคับการตำรวจจราจร (สกบ.) แขวงถนนนครไชยศรี เขตดุสิต กรุงเทพมหานคร 2138 คัน (</t>
    </r>
    <r>
      <rPr>
        <b/>
        <sz val="16"/>
        <color indexed="8"/>
        <rFont val="TH SarabunPSK"/>
        <family val="2"/>
      </rPr>
      <t>ผูกพันใหม่ งบประมาณทั้งสิ้น = 1,662,081,200 , ปี 2561 ตั้งงบประมาณ = 332,416,300-83,104,200 คงเหลือ 249,312,100 , ปี 2562 ผูกพันงบประมาณ = 1,329,64,900)</t>
    </r>
  </si>
  <si>
    <r>
      <t xml:space="preserve"> โครงการรถจักรยานยนต์งานจราจร พร้อมอุปกรณ์ ของสถานีตำรวจและกองบังคับการตำรวจจราจร ระยะที่ 2 (สกบ.) แขวงถนนนครไชยศรี เขตดุสิต กรุงเทพมหานคร 7847 คัน </t>
    </r>
    <r>
      <rPr>
        <b/>
        <sz val="16"/>
        <color indexed="8"/>
        <rFont val="TH SarabunPSK"/>
        <family val="2"/>
      </rPr>
      <t>(ผูกพันใหม่ งบประมาณทั้งสิ้น = 741,541,500 , ปี 2561 ตั้งงบประมาณ = 148,308,300 , ปี 2562 ผูกพันงบประมาณ = 593,233,200)</t>
    </r>
  </si>
  <si>
    <r>
      <t xml:space="preserve"> โครงการรถยกพร้อมอุปกรณ์ ของสถานีตำรวจและ บก.จร. (สกบ.) แขวงถนนนครไชยศรี เขตดุสิต กรุงเทพมหานคร  225 คัน </t>
    </r>
    <r>
      <rPr>
        <b/>
        <sz val="16"/>
        <color indexed="8"/>
        <rFont val="TH SarabunPSK"/>
        <family val="2"/>
      </rPr>
      <t>(ผูกพันใหม่ งบประมาณทั้งสิ้น = 490,680,000 , ปี 2561 ตั้งงบประมาณ = 98,136,000 , ปี 2562 ผูกพันงบประมาณ = 392,544,000)</t>
    </r>
  </si>
  <si>
    <r>
      <t xml:space="preserve">(19) โครงการจัดหาเฮลิคอปเตอร์ช่วยเหลือทางการแพทย์   แขวงท่าแร้ง เขตบางเขน กรุงเทพมหานคร 2 ลำ </t>
    </r>
    <r>
      <rPr>
        <b/>
        <sz val="16"/>
        <color indexed="8"/>
        <rFont val="TH SarabunPSK"/>
        <family val="2"/>
      </rPr>
      <t>(ผูกพันใหม่ งบประมาณทั้งสิ้น = 840,000,000 , ปี 2561 ตั้งงบประมาณ = 168,000,000 , ปี 2562 ผูกพันงบประมาณ = 672,000,000)</t>
    </r>
  </si>
  <si>
    <r>
      <t xml:space="preserve">กล้องบันทึกภาพเคลื่อนไหวบนสถานีตำรวจ  แขวงถนนนครไชยศรี เขตดุสิต กรุงเทพมหานคร 1482 ชุด </t>
    </r>
    <r>
      <rPr>
        <b/>
        <sz val="16"/>
        <color indexed="8"/>
        <rFont val="TH SarabunPSK"/>
        <family val="2"/>
      </rPr>
      <t>(ผูกพันใหม่ งบประมาณทั้งสิ้น = 476,018,400 , ปี 2561 ตั้งงบประมาณ = 95,203,700 , ปี 2562 ผูกพันงบประมาณ = 380,814,700)</t>
    </r>
  </si>
  <si>
    <r>
      <t xml:space="preserve">โครงการที่พักอาศัยให้กับหน่วยงานต่างๆ ของสำนักงานตำรวจแห่งชาติ แขวงตลาดบางเขน เขตหลักสี่ กรุงเทพมหานคร 4 อาคาร </t>
    </r>
    <r>
      <rPr>
        <b/>
        <sz val="16"/>
        <color indexed="8"/>
        <rFont val="TH SarabunPSK"/>
        <family val="2"/>
      </rPr>
      <t>(ผูกพันใหม่ งบประมาณทั้งสิ้น = 3,770,100,000 , ปี 2561 ตั้งงบประมาณ = 418,900,000 , ปี 2562 ผูกพันงบประมาณ = 1,675,600,000-18,850,500 คงเหลือ 1,656,749,500 , ปี 2563 ผูกพันงบประมาณ = 1,675,600,000-18,850,500 คงเหลือ 1,656,749,500)</t>
    </r>
  </si>
  <si>
    <t>ปรับปรุงสนามฝึก (ลานฝึก) ศฝร.ภ.1   ตำบลหนองยาว อำเภอเมืองสระบุรี จังหวัดสระบุรี 1 หน่วยฝึก</t>
  </si>
  <si>
    <t xml:space="preserve">ปรับปรุงซ่อมแซมอาคารที่ทำการสถานีตำรวจ สภ.บางบ่อ ต.บางบ่อ อ.บางบ่อ จว.สมุทรปราการ
</t>
  </si>
  <si>
    <r>
      <t xml:space="preserve">อาคารที่ทำการและที่พักอาศัยพร้อมส่วนประกอบ สภ.คูคต ตำบลคูคต อำเภอลำลูกกา จังหวัดปทุมธานี 1 แห่ง </t>
    </r>
    <r>
      <rPr>
        <b/>
        <sz val="16"/>
        <color indexed="8"/>
        <rFont val="TH SarabunPSK"/>
        <family val="2"/>
      </rPr>
      <t>(ผูกพันใหม่ งบประมาณทั้งสิ้น = 65,488,500 , ปี 2561 ตั้งงบประมาณ = 13,230,000-132,300 คงเหลือ 13,097,700 , ปี 2562 ผูกพันงบประมาณ = 52,390,800)</t>
    </r>
  </si>
  <si>
    <r>
      <t xml:space="preserve">อาคารที่ทำการ พร้อมส่วนประกอบ ภ.จว.ปทุมธานี ตำบลบ้านฉาง อำเภอเมืองปทุมธานี จังหวัดปทุมธานี 1 แห่ง </t>
    </r>
    <r>
      <rPr>
        <b/>
        <sz val="16"/>
        <color indexed="8"/>
        <rFont val="TH SarabunPSK"/>
        <family val="2"/>
      </rPr>
      <t>(ผูกพันใหม่ งบประมาณทั้งสิ้น = 46,777,500, ปี 2561 ตั้งงบประมาณ = 9,450,000-94,500 คงเหลือ 9,355,500 , ปี 2562 ผูกพันงบประมาณ = 37,422,000)</t>
    </r>
  </si>
  <si>
    <t xml:space="preserve"> อาคารคลังพลาธิการพร้อมรั้วรอบ ภ.จว.อ่างทอง ตำบลโพสะ อำเภอเมือง จังหวัดอ่างทอง 1 หลัง</t>
  </si>
  <si>
    <t>อาคารโรงเก็บของกลางโรงจอดรถยนต์ทางราชการ และปรับปรุงภูมิทัศน์ สภ.เกษไชโย ตำบลไชโย อำเภอไชโย จังหวัดอ่างทอง 1 งาน</t>
  </si>
  <si>
    <t>อาคารที่ทำการ สภ.แสวงหา ภ.จว.อ่างทอง ตำบลแสวงหา อำเภอแสวงหา จังหวัดอ่างทอง 1 หลัง</t>
  </si>
  <si>
    <t>อาคารที่ทำการ สภ.สระโบสถ์ ภ.จว.ลพบุรี พร้อมส่วนประกอบ ตำบลนิยมชัย อำเภอสระโบสถ์ จังหวัดลพบุรี 1 หลัง</t>
  </si>
  <si>
    <t>อาคารที่ทำการ สภ.นางลือ ตำบลนางลือ อำเภอเมืองชัยนาท จังหวัดชัยนาท 1 หลัง</t>
  </si>
  <si>
    <t>อาคารที่ทำการ สภ.หนองน้อย ภ.จว.ชัยนาท พร้อมส่วนประกอบ ตำบลวังหมัน อำเภอวัดสิงห์ จังหวัดชัยนาท 1 หลัง</t>
  </si>
  <si>
    <t>แฟลต 5 ชั้น 30 ครอบครัว (ใต้ถุนสูง) สภ.บางแก้ว ตำบลบางแก้ว อำเภอบางพลี จังหวัดสมุทรปราการ 1 หลัง</t>
  </si>
  <si>
    <t>แฟลต 4 ชั้น 26 ครอบครัว สภ.บางพลี ตำบลบางพลีใหญ่ อำเภอบางพลี จังหวัดสมุทรปราการ 1 หลัง</t>
  </si>
  <si>
    <t xml:space="preserve"> เรือนแถวชั้นประทวน 10 คูหา พร้อมค่าถมดินและส่วนประกอบ สภ.เปร็ง ตำบลเปร็ง อำเภอบางบ่อ จังหวัดสมุทรปราการ 1 หลัง</t>
  </si>
  <si>
    <t xml:space="preserve"> เรือนแถวชั้นประทวน 10 คูหา สภ.ลาดหลุมแก้ว ตำบลระแหง อำเภอลาดหลุมแก้ว จังหวัดปทุมธานี  2 หลัง</t>
  </si>
  <si>
    <t xml:space="preserve"> เรือนแถวชั้นประทวน 10 คูหา พร้อมที่จอดรถและลานซักล้าง สภ.ลำลูกกา ตำบลบึงคำพร้อย อำเภอลำลูกกา จังหวัดปทุมธานี 2 หลัง</t>
  </si>
  <si>
    <t xml:space="preserve"> เรือนแถวชั้นประทวน 10 คูหา พร้อมที่จอดรถและส่วนประกอบ สภ.รำมะสัก ตำบลรำมะสัก อำเภอโพธิ์ทอง จังหวัดอ่างทอง 1 หลัง</t>
  </si>
  <si>
    <t>เรือนแถวสัญญาบัตร 10 คูหา ระดับ สว.-รอง ผกก. สภ.ท่าช้าง ตำบลถอนสมอ อำเภอท่าช้าง จังหวัดสิงห์บุรี 1 หลัง</t>
  </si>
  <si>
    <t xml:space="preserve"> บ้านพักระดับ ผบก.-รอง ผบช. ภ.จว.ชัยนาท ตำบลในเมือง อำเภอเมืองชัยนาท จังหวัดชัยนาท 1 หลัง</t>
  </si>
  <si>
    <t xml:space="preserve"> เรือนแถวชั้นประทวน 10 คูหา พร้อมที่จอดรถและลานซักล้าง สภ.นางลือ ตำบลนางลือ อำเภอเมือง จังหวัดชัยนาท  1 หลัง</t>
  </si>
  <si>
    <t>บ้านพักระดับ ผบก.-รอง ผบช. ภ.จว.สระบุรี ตำบลทับกวาง อำเภอแก่งคอย จังหวัดสระบุรี 1 หลัง</t>
  </si>
  <si>
    <t>แฟลต 5 ชั้น 30 ครอบครัว (ใต้ถุนสูง) สภ.แก่งคอย  ตำบลแก่งคอย อำเภอแก่งคอย จังหวัดสระบุรี 1 หลัง</t>
  </si>
  <si>
    <t xml:space="preserve"> ปรับปรุงอาคารกีฬาในร่ม (โรงยิม) ศฝร.ภ.1   ตำบลหนองยาว อำเภอเมืองสระบุรี จังหวัดสระบุรี 1 หน่วยฝึก</t>
  </si>
  <si>
    <t xml:space="preserve"> ก่อสร้างหอสูง (สำหรับโดด/โรยตัว) พร้อมอุปกรณ์นิรภัย ศฝร.ภ.1  ตำบลหนองยาว อำเภอเมืองสระบุรี จังหวัดสระบุรี 1 หน่วยฝึก</t>
  </si>
  <si>
    <t xml:space="preserve"> ปรับปรุงระบบสาธารณูปโภคพื้นฐาน ศฝร.ภ.1 ตำบลหนองยาว อำเภอเมืองสระบุรี จังหวัดสระบุรี 1 หน่วยฝึก</t>
  </si>
  <si>
    <t>แฟลต 5 ชั้น 30 ครอบครัว (ใต้ถุนสูง) สภ.ไชโย ตำบลจระเข้ร้อง อำเภอไชโย จังหวัดอ่างทอง 1 หลัง</t>
  </si>
  <si>
    <t>ปรับปรุงและก่อสร้างศูนย์ 191(ภ.1-9,ศชต.) ภ.จว.นนทบุรี</t>
  </si>
  <si>
    <t xml:space="preserve">ปรับปรุงซ่อมแซมอาคารที่พักอาศัย(แฟลต) 4 ชั้น 30 ครอบครัว สภ.บางบ่อ ต.บางบ่อ อ.บางบ่อ จว.สมุทรปราการ
</t>
  </si>
  <si>
    <t>31</t>
  </si>
  <si>
    <t>32</t>
  </si>
  <si>
    <t>33</t>
  </si>
  <si>
    <t>34</t>
  </si>
  <si>
    <t>เครื่องส่งสัญญาณ(รีพีทเตอร์ 50 WATTS) พร้อมอุปกรณ์ประกอบ ภ.จว.ชลบุรี ตำบลบางปลาสร้อย อำเภอเมือง จังหวัดชลบุรี 3 เครื่อง</t>
  </si>
  <si>
    <t>ปรับปรุงอาคารรับประทานอาหารพร้อมครุภัณฑ์ ศฝร.ภ.2 ตำบลบ้านสวน อำเภอเมืองชลบุรี จังหวัดชลบุรี 1 หน่วยฝึก</t>
  </si>
  <si>
    <t>ปรับปรุงสนามฝึก (ลานฝึก) ศฝร.ภ.2   ตำบลบ้านสวน อำเภอเมืองชลบุรี จังหวัดชลบุรี 1 หน่วยฝึก</t>
  </si>
  <si>
    <t>ปรับปรุงสนามกีฬา ศฝร.ภ.2 ตำบลบ้านสวน อำเภอเมืองชลบุรี จังหวัดชลบุรี 1 หน่วยฝึก</t>
  </si>
  <si>
    <t>ปรับปรุงอื่นๆ ศฝร.ภ.2 ตำบลบ้านสวน อำเภอเมืองชลบุรี จังหวัดชลบุรี 1 หน่วยฝึก</t>
  </si>
  <si>
    <t>ขยายเขตประปา ในบริเวณที่ทำการตำรวจภูธรภาค 2 แห่งใหม่ ตำบลหนองข้างคอก อำเภอเมืองชลบุรี จังหวัดชลบุรี 1 งาน</t>
  </si>
  <si>
    <t>อาคารที่ทำการ สภ.หนองบอน ภ.จว.ตราด (ขนาดเล็ก) พร้อมส่วนประกอบ ตำบลหนองบอน อำเภอบ่อไร่ จังหวัดตราด 1 หลัง</t>
  </si>
  <si>
    <t xml:space="preserve"> อาคารที่ทำการ สภ.เขาหินซ้อน (ขนาดกลาง) พร้อมส่วนประกอบ พร้อมค่าสาธารณูปโภคและค่าถมดิน ตำบลเขาหินซ้อน อำเภอพนมสารคาม จังหวัดฉะเชิงเทรา 1 หลัง</t>
  </si>
  <si>
    <t>อาคารที่ทำการ สภ.บ้านทัพไทย ภ.จว.สระแก้ว (ขนาดเล็ก) พร้อมส่วนประกอบ และค่าถมดิน ตำบลทัพไทย อำเภอตาพระยา จังหวัดสระแก้ว 1 หลัง</t>
  </si>
  <si>
    <t>อาคารที่พักอาศัย (แฟลต) 5 ชั้น 30 ครอบครัว ใต้ถุนโล่ง พร้อมส่วนประกอบ สภ.หนองปรือ ตำบลหนองปรือ อำเภอบางละมุง จังหวัดชลบุรี 2 หลัง</t>
  </si>
  <si>
    <t>อาคารที่พักอาศัย (แฟลต) 5 ชั้น 30 ครอบครัว ใต้ถุนโล่ง พร้อมส่วนประกอบ สภ.หนองขาม ตำบลศรีราชา อำเภอศรีราชา จังหวัดชลบุรี  2 หลัง</t>
  </si>
  <si>
    <t>ปรับปรุงห้องเรียนมาตรฐาน  ศฝร.ภ.2 ตำบลบ้านสวน อำเภอเมืองชลบุรี จังหวัดชลบุรี 4 ห้อง</t>
  </si>
  <si>
    <t xml:space="preserve"> ปรับปรุงอาคารที่พัก (กองร้อย) ศฝร.ภ.2 ตำบลบ้านสวน อำเภอเมืองชลบุรี จังหวัดชลบุรี 4 หลัง</t>
  </si>
  <si>
    <t>ปรับปรุงสนามยิงปืนมาตรฐาน (ขนาด 60 หลา) ศฝร.ภ.2   ตำบลบ้านสวน อำเภอเมืองชลบุรี จังหวัดชลบุรี 1 หน่วยฝึก</t>
  </si>
  <si>
    <t>ก่อสร้างหอสูง (สำหรับโดด/โรยตัว) พร้อมอุปกรณ์นิรภัย ศฝร.ภ.2   ตำบลบ้านสวน อำเภอเมืองชลบุรี จังหวัดชลบุรี 1 หน่วยฝึก</t>
  </si>
  <si>
    <t>ปรับปรุงระบบสาธารณูปโภคพื้นฐาน ศฝร.ภ.2 ตำบลบ้านสวน อำเภอเมืองชลบุรี จังหวัดชลบุรี 1 หน่วยฝึก</t>
  </si>
  <si>
    <t>ปรับปรุงและก่อสร้างศูนย์ 191(ภ.1-9,ศชต.) ภ.จว.ชลบี</t>
  </si>
  <si>
    <r>
      <t xml:space="preserve"> อาคารที่ทำการ สภ.แสนภูดาษ ตำบลแสนภูดาษ อำเภอบ้านโพธิ์ จังหวัดฉะเชิงเทรา 1 หลัง </t>
    </r>
    <r>
      <rPr>
        <b/>
        <sz val="16"/>
        <color indexed="8"/>
        <rFont val="TH SarabunPSK"/>
        <family val="2"/>
      </rPr>
      <t>(ผูกพันใหม่ งบประมาณทั้งสิ้น = 33,858,000 , ปี 2561 ตั้งงบประมาณ = 7,600,000-828400 คงเหลือ 6,771,600 , ปี 2562 ผูกพันงบประมาณ =27,086,400)</t>
    </r>
  </si>
  <si>
    <t xml:space="preserve"> อาคารที่ทำการ สภ.โคกกระชาย  ตำบลสายตะกู อำเภอบ้านกรวด จังหวัดบุรีรัมย์ 1 หลัง</t>
  </si>
  <si>
    <t>อาคารที่ทำการ สภ.แนงมุด  ตำบลแนงมุด อำเภอกาบเชิง จังหวัดสุรินทร์ 1 หลัง</t>
  </si>
  <si>
    <t xml:space="preserve"> อาคารที่ทำการ สภ.วังตะเฆ่ พร้อมค่าขยายเขตประปา ตำบลวังตะเฆ่ อำเภอหนองบัวระเหว จังหวัดชัยภูมิ 1 หลัง</t>
  </si>
  <si>
    <t>อาคารที่ทำการ สภ.เมืองชัยภูมิ ถนนบรรณาการ ตำบลในเมือง อำเภอเมืองชัยภูมิ จังหวัดชัยภูมิ 1 หลัง</t>
  </si>
  <si>
    <t>แฟลต 5 ชั้น 30 ครอบครัว ใต้ถุนสูง สภ.เมืองยโสธร ตำบลในเมือง อำเภอเมืองยโสธร จังหวัดยโสธร 1 หลัง</t>
  </si>
  <si>
    <t xml:space="preserve"> แฟลต 5 ชั้น 30 ครอบครัว ใต้ถุนสูง สภ.บำเหน็จณรงค์ ตำบลบ้านชวน อำเภอบำเหน็จณรงค์ จังหวัดชัยภูมิ 1 หลัง</t>
  </si>
  <si>
    <r>
      <t xml:space="preserve">อาคารที่ทำการ ภ.จว.อุบลราชธานี ตำบลในเมือง อำเภอเมืองอุบลราชธานี จังหวัดอุบลราชธานี 1 หลัง </t>
    </r>
    <r>
      <rPr>
        <b/>
        <sz val="16"/>
        <color indexed="8"/>
        <rFont val="TH SarabunPSK"/>
        <family val="2"/>
      </rPr>
      <t>(ผูกพันใหม่  งบประมาณทั้งสิ้น = 45,867,400 , ปี 2561 ตั้งงบประมาณ = 10,200,000-1,118,300 คงเหลือ 9,081,700 , ปี 2562 ผูกพันงบประมาณ = 35,667,400)</t>
    </r>
  </si>
  <si>
    <t>ปรับปรุงและก่อสร้างศูนย์ 191(ภ.1-9,ศชต.) ภ.จว.นครราชสีมา</t>
  </si>
  <si>
    <t>ค่าขยายเขตระบบไฟฟ้า สภ.กุดบาก  ตำบลกุดบาก อำเภอกุดบาก จังหวัดสกลนคร 1 งาน</t>
  </si>
  <si>
    <t>ค่าขยายเขตระบบไฟฟ้า สภ.บ้านม่วง ตำบลม่วง อำเภอบ้านม่วง จังหวัดสกลนคร 1 งาน</t>
  </si>
  <si>
    <t>ค่าขยายเขตระบบไฟฟ้า สภ.ส่องดาว ตำบลส่องดาว อำเภอส่องดาว จังหวัดสกลนคร 1 งาน</t>
  </si>
  <si>
    <t>ปรับปรุงอาคารรับประทานอาหารพร้อมครุภัณฑ์ ศฝร.ภ.4 ตำบลในเมือง อำเภอเมืองขอนแก่น จังหวัดขอนแก่น 1 หน่วยฝึก</t>
  </si>
  <si>
    <t>ปรับปรุงสนามฝึก (ลานฝึก) ศฝร.ภ.4 ตำบลในเมือง อำเภอเมืองขอนแก่น จังหวัดขอนแก่น 1 หน่วยฝึก</t>
  </si>
  <si>
    <t>ปรับปรุงหอสูง (สำหรับโดด/โรยตัว) ศฝร.ภ.4 ตำบลในเมือง อำเภอเมืองขอนแก่น จังหวัดขอนแก่น 1 หน่วยฝึก</t>
  </si>
  <si>
    <t>ปรับปรุงอื่นๆ ศฝร.ภ.4 ตำบลในเมือง อำเภอเมืองขอนแก่น จังหวัดขอนแก่น 1 หน่วยฝึก</t>
  </si>
  <si>
    <t>ปรับปรุงซ่อมแซมบ้านพัก ผกก. สภ.เมืองขอนแก่น ภ.จว.ขอนแก่น  ต.ในเมือง อ.เมือง จ.ขอนแก่น</t>
  </si>
  <si>
    <t>ก่อสร้างรั้วด้านหน้า พร้อมประตูเลื่อน 2 ชุด ภ.จว.ขอนแก่น  ต.ในเมือง อ.เมือง จ.ขอนแก่น</t>
  </si>
  <si>
    <t>ปรับปรุงห้องน้ำอาคารที่ทำการ (บก.สส.ภ.4 ) 
ต.ในเมือง อ.เมือง จ.ขอนแก่น</t>
  </si>
  <si>
    <t>ปรับปรุงซ่อมแซม เรือนแถวชั้นประทวน 10 คูหา สภ.เขาสวนกวาง หลังที่ 3 ภ.จว.ขอนแก่น ต.คำม่วง
อ.เขาสวนกวาง จ.ขอนแก่น</t>
  </si>
  <si>
    <t>ปรับปรุงซ่อมแซม อาคารที่ทำการ สภ.พิบูลย์รักษ์ ภ.จว.อุดรธานี ต.บ้านแดง อ.พิบูลย์รักษ์ จ.อุดรธานี</t>
  </si>
  <si>
    <t xml:space="preserve">ปรับปรุงซ่อมแซม อาคารที่ทำการ สภ.น้ำโสม 
ภ.จว.อุดรธานี ต.ศรีสำราญ อ.น้ำโสม จ.อุดรธานี </t>
  </si>
  <si>
    <t xml:space="preserve">ปรับปรุงซ่อมแซม อาคารที่ทำการ สภ.ประจักษ์ ภ.จว.อุดรธานี  ต.นาม่วง อ.ประจักษ์ศิลปาคม 
 จ.อุดรธานี </t>
  </si>
  <si>
    <t>ปรับปรุงซ่อมแซม อาคารที่ทำการ สภ.กู่แก้ว 
ภ.จว.อุดรธานี ต.บ้านจีต อ.กู่แก้ว  จ.อุดรธานี 41130</t>
  </si>
  <si>
    <t xml:space="preserve">ปรับปรุงซ่อมแซม อาคารที่ทำการ สภ.เมืองบึงกาฬ ภ.จว.บึงกาฬ ต.บึงกาฬ อ.เมืองบึงกาฬ จว.บึงกาฬ </t>
  </si>
  <si>
    <t xml:space="preserve">ปรับปรุงซ่อมแซม อาคารคลังพลาธิการ สภ.เมืองบึงกาฬ ภ.จว.บึงกาฬ ต.บึงกาฬ อ.เมืองบึงกาฬ จว.บึงกาฬ </t>
  </si>
  <si>
    <t>ปรับปรุงซ่อมแซม เรือนแถวชั้นประทวนและพลตำรวจ 4 หลัง 40 คูหา และเรือนแถวชั้นสัญญาบัตร 1 หลัง 4 คูหา สภ.กระนวน ต.หนองโก อ.กระนวน จว.ขอนแก่น</t>
  </si>
  <si>
    <t>ปรับปรุงซ่อมแซม อาคารที่ทำการ สภ.บุ่งคล้า ภ.จว.บึงกาฬต.หนองเดิ่น อ.บุ่งคล้า  จว.บึงกาฬ</t>
  </si>
  <si>
    <t xml:space="preserve">ปรับปรุงซ่อมแซม อาคารที่ทำการ สภ.ศรีวิไล ภ.จว.บึงกาฬต.ศรีวิไล อ.ศรีวิไล จว.บึงกาฬ </t>
  </si>
  <si>
    <t xml:space="preserve">ปรับปรุงซ่อมแซม อาคารที่ทำการตำรวจภูธรจังหวัดบึงกาฬต.วิศิษฐ์ อ.เมือง จว.บึงกาฬ </t>
  </si>
  <si>
    <t xml:space="preserve">ปรับปรุงซ่อมแซม อาคารงานส่งกำลังบำรุง ภ.จว.อุดรธานี ต.หมากแข้ง อ.เมือง จ.อุดรธานี </t>
  </si>
  <si>
    <t xml:space="preserve">ก่อสร้างป้ายชื่อหน่วยงาน ภ.จว.ขอนแก่น ต.ในเมือง อ.เมือง จ.ขอนแก่น
</t>
  </si>
  <si>
    <r>
      <t xml:space="preserve">อาคารที่ทำการ สภ.เมืองขอนแก่น ตำบลในเมือง อำเภอเมืองขอนแก่น จังหวัดขอนแก่น  1 หลัง </t>
    </r>
    <r>
      <rPr>
        <b/>
        <sz val="16"/>
        <color indexed="8"/>
        <rFont val="TH SarabunPSK"/>
        <family val="2"/>
      </rPr>
      <t>(ผูกพันเก่า งบประมาณทั้งสิ้น = 28,900,000 , ปี 2560 ตั้งงบประมาณ = 6,900,000 , ปี 2561 ตั้งงบประมาณ = 22,000,000)</t>
    </r>
  </si>
  <si>
    <t>อาคารที่ทำการ สภ.เวฬุวัน ภ.จว.ขอนแก่น  ถนนมิตรภาพ บ้านสำราญ ตำบลสำราญ อำเภอเมืองขอนแก่น จังหวัดขอนแก่น 1 หลัง</t>
  </si>
  <si>
    <t xml:space="preserve"> อาคารที่ทำการ สภ.ท่าพระ ตำบลท่าพระ อำเภอเมืองขอนแก่น จังหวัดขอนแก่น 1 หลัง</t>
  </si>
  <si>
    <t xml:space="preserve"> อาคารที่พักอาศัย (แฟลต) 5 ชั้น จำนวน 30 ครอบครัว ใต้ถุนโล่ง พร้อมส่วนประกอบ บก.อก.ภ.4 ตำบลในเมือง อำเภอเมืองขอนแก่น จังหวัดขอนแก่น 1 หลัง</t>
  </si>
  <si>
    <t>แฟลต 5 ชั้น 30 ครอบครัว ใต้ถุนโล่ง ศฝร.ภ.4 ตำบลในเมือง อำเภอเมืองขอนแก่น จังหวัดขอนแก่น 1 หลัง</t>
  </si>
  <si>
    <t>ปรับปรุงห้องเรียนมาตรฐาน  ศฝร.ภ.4  ตำบลในเมือง อำเภอเมืองขอนแก่น จังหวัดขอนแก่น 4 ห้อง</t>
  </si>
  <si>
    <t>ปรับปรุงอาคารที่พัก (กองร้อย) ศฝร.ภ.4 ตำบลในเมือง อำเภอเมืองขอนแก่น จังหวัดขอนแก่น 4 หลัง</t>
  </si>
  <si>
    <t xml:space="preserve"> ปรับปรุงสนามยิงปืนมาตรฐาน (ขนาด 60 หลา) ศฝร.ภ.4 ตำบลในเมือง อำเภอเมืองขอนแก่น จังหวัดขอนแก่น 1 หน่วยฝึก</t>
  </si>
  <si>
    <t>ก่อสร้างอาคารฝึกยุทธวิธี (C.Q.B.) พร้อมอุปกรณ์มาตรฐาน ศฝร.ภ.4 ตำบลในเมือง อำเภอเมืองขอนแก่น จังหวัดขอนแก่น 1 แห่ง</t>
  </si>
  <si>
    <t>ปรับปรุงอาคารกีฬาในร่ม (โรงยิม) ศฝร.ภ.4 ตำบลในเมือง อำเภอเมืองขอนแก่น จังหวัดขอนแก่น 1 หน่วยฝึก</t>
  </si>
  <si>
    <t>ปรับปรุงระบบสาธารณูปโภคพื้นฐาน ศฝร.ภ.4 ตำบลในเมือง อำเภอเมืองขอนแก่น จังหวัดขอนแก่น 1 หน่วยฝึก</t>
  </si>
  <si>
    <t>อาคารที่พักอาศัย (แฟลต 5 ชั้น) จำนวน 30 ครอบครัว ใต้ถุนโล่ง พร้อมส่วนประกอบ สำหรับ ภ.จว.นครพนม ตำบลหนองญาติ อำเภอเมืองนครพนม จังหวัดนครพนม 1 หลัง</t>
  </si>
  <si>
    <r>
      <t xml:space="preserve">อาคารที่พักอาศัย (แฟลต) ขนาด 30 ครอบครัว สูง 5 ชั้น สภ.ท่าลี่ ตำบลท่าลี่ อำเภอท่าลี่ จังหวัดเลย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5,855,000 , ปี 2560 ตั้งงบประมาณ = 1,171,000 , ปี 2561 ตั้งงบประมาณ = 4,684,000)</t>
    </r>
  </si>
  <si>
    <t>ปรับปรุงซ่อมแซม แฟลต 4 ชั้น 30 ครอบครัว สภ.เมืองขอนแก่น หลังที่ 2 ต.ในเมือง อ.เมือง
 จ.ขอนแก่น</t>
  </si>
  <si>
    <t>ปรับปรุงซ่อมแซม แฟลต 4 ชั้น 30 ครอบครัว สภ.เมืองขอนแก่น หลังที่ 3  ต.ในเมือง อ.เมือง 
จ.ขอนแก่น</t>
  </si>
  <si>
    <t>ปรับปรุงซ่อมแซม แฟลต 5 ชั้น 40 ครอบครัว สภ.เมืองขอนแก่น หลังที่ 4  ต.ในเมือง อ.เมือง
 จ.ขอนแก่น</t>
  </si>
  <si>
    <t>ปรับปรุงและก่อสร้างศูนย์ 191(ภ.1-9,ศชต.) ภ.จว.ขอนแก่น</t>
  </si>
  <si>
    <t xml:space="preserve"> ตู้นิรภัย ภ.6 ตำบลมะตูม อำเภอพรหมพิราม จังหวัดพิษณุโลก </t>
  </si>
  <si>
    <t xml:space="preserve">เครื่องสูบน้ำ แบบหอยโข่ง เครื่องยนต์ดีเซล สูบน้ำได้ 3,800 ลิตรต่อนาที บก.อก.ภ.6 ตำบลมะตูม อำเภอพรหมพิราม จังหวัดพิษณุโลก </t>
  </si>
  <si>
    <t xml:space="preserve">เครื่องคอมพิวเตอร์ สำหรับงานประมวลผล แบบที่ 1  (จอขนาดไม่น้อยกว่า 18.5 นิ้ว) ภ.6 ตำบลมะตูม อำเภอพรหมพิราม จังหวัดพิษณุโลก </t>
  </si>
  <si>
    <t xml:space="preserve"> ปรับปรุงสนามฝึก (ลานฝึก) ศฝร.ภ.6 ตำบลนครสวรรค์ตก อำเภอเมืองนครสวรรค์ จังหวัดนครสวรรค์ 1 หน่วยฝึก</t>
  </si>
  <si>
    <t xml:space="preserve"> อาคารที่ทำการ สภ.เมืองเก่า ตำบลเมืองเก่า อำเภอเมืองสุโขทัย จังหวัดสุโขทัย 1 หลัง</t>
  </si>
  <si>
    <t>อาคารที่ทำการ สภ.แก่งโสภา ตำบลแก่งโสภา อำเภอวังทอง จังหวัดพิษณุโลก 1 หลัง</t>
  </si>
  <si>
    <t>อาคารที่ทำการ สภ.วังทรายพูน ตำบลหนองพระ อำเภอวังทรายพูน จังหวัดพิจิตร 1 หลัง</t>
  </si>
  <si>
    <t>อาคารที่ทำการ สภ.เมืองพิจิตร ตำบลในเมือง อำเภอเมืองพิจิตร จังหวัดพิจิตร 1 หลัง</t>
  </si>
  <si>
    <t>อาคารที่ทำการกองกำกับการสืบสวน ภ.จว.เพชรบูรณ์ (อาคารสนับสนุนระดับกองกำกับการ) ตำบลสะเดียง อำเภอเมืองเพชรบูรณ์ จังหวัดเพชรบูรณ์ 1 หลัง</t>
  </si>
  <si>
    <t>อาคารที่พักอาศัย (แฟลต) ขนาด 30 ครอบครัว สูง 5 ชั้น ใต้ถุนสูง สภ.ตากฟ้า ตำบลตากฟ้า อำเภอตากฟ้า จังหวัดนครสวรรค์ 1 หลัง</t>
  </si>
  <si>
    <t>ปรับปรุงสนามยิงปืนมาตรฐาน (ขนาด 60 หลา) ศฝร.ภ.6 ตำบลนครสวรรค์ตก อำเภอเมืองนครสวรรค์ จังหวัดนครสวรรค์ 1 หน่วยฝึก</t>
  </si>
  <si>
    <t xml:space="preserve"> แฟลต 5 ชั้น 30 ครอบครัว (ใต้ถุนสูง) บก.อก.ภ.6 ตำบลในเมือง อำเภอเมืองพิษณุโลก จังหวัดพิษณุโลก 1 หลัง</t>
  </si>
  <si>
    <r>
      <t xml:space="preserve"> อาคารที่พักอาศัย (แฟลต) ขนาด 30 ครอบครัว สูง 5 ชั้น สภ.พยุหะคีรี อาคาร 1, อาคาร 2 จำนวน 2 หลัง ตำบลสระทะเล อำเภอพยุหะคีรี จังหวัดนครสวรรค์ 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11,852,000, ปี 2560 ตั้งงบประมาณ = 2,370,400 , ปี 2561 ตั้งงบประมาณ = 9,481,600)</t>
    </r>
  </si>
  <si>
    <r>
      <t xml:space="preserve"> อาคารที่พักอาศัย (แฟลต) ขนาด 30 ครอบครัว สูง 5 ชั้น สภ.โกรกพระ  ตำบลโกรกพระ อำเภอโกรกพระ จังหวัดนครสวรรค์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11,140,000, ปี 2560 ตั้งงบประมาณ = 2,228,000 , ปี 2561 ตั้งงบประมาณ = 8,912,000)</t>
    </r>
  </si>
  <si>
    <r>
      <t xml:space="preserve"> อาคารที่พักอาศัย (แฟลต) ขนาด 30 ครอบครัว สูง 5 ชั้น สภ.บรรพตพิสัย ตำบลเจริญผล อำเภอบรรพตพิสัย จังหวัดนครสวรรค์ 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11,069,300, ปี 2560 ตั้งงบประมาณ = 2,213,800 , ปี 2561 ตั้งงบประมาณ = 8,855,500)</t>
    </r>
  </si>
  <si>
    <r>
      <t xml:space="preserve">อาคารที่พักอาศัย (แฟลต) ขนาด 30 ครอบครัว สูง 5 ชั้น สภ.ลาดยาว ตำบลลาดยาว อำเภอลาดยาว จังหวัดนครสวรรค์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11,251,700, ปี 2560 ตั้งงบประมาณ = 2,250,300 , ปี 2561 ตั้งงบประมาณ = 9,001,400)</t>
    </r>
  </si>
  <si>
    <r>
      <t xml:space="preserve">อาคารที่พักอาศัย (แฟลต) ขนาด 30 ครอบครัว สูง 5 ชั้น สภ.ขาณุวรลักษบุรี ตำบลแสนตอ อำเภอขาณุวรลักษบุรี จังหวัดกำแพงเพชร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7,577,000, ปี 2560 ตั้งงบประมาณ = 1,515,400 , ปี 2561 ตั้งงบประมาณ = 6,061,600)</t>
    </r>
  </si>
  <si>
    <t>ปรับปรุงและก่อสร้างศูนย์ 191(ภ.1-9,ศชต.) ภ.จว.พิษณุโลก</t>
  </si>
  <si>
    <t>อาคารที่ทำการ สภ.จอมบึง ตำบลจอมบึง อำเภอจอมบึง จังหวัดราชบุรี 1 หลัง</t>
  </si>
  <si>
    <t>อาคารที่ทำการ ภ.จว.ราชบุรี ตำบลหน้าเมือง อำเภอเมืองราชบุรี จังหวัดราชบุรี 1 หลัง</t>
  </si>
  <si>
    <t>อาคารที่ทำการ สภ.เลาขวัญ พร้อมระบบสาธารณูปโภคและค่าถมดิน ตำบลเลาขวัญ อำเภอเลาขวัญ จังหวัดกาญจนบุรี 1 หลัง</t>
  </si>
  <si>
    <t xml:space="preserve"> อาคารที่ทำการ สภ.หนองจอก พร้อมระบบสาธารณูปโภคและค่าถมดิน ตำบลหนองจอก อำเภอท่ายาง จังหวัดเพชรบุรี 1 หลัง</t>
  </si>
  <si>
    <t>อาคารที่ทำการ สภ.บางสะพานน้อย ตำบลบางสะพาน อำเภอบางสะพานน้อย จังหวัดประจวบคีรีขันธ์ 1 หลัง</t>
  </si>
  <si>
    <t xml:space="preserve"> แฟลต 5 ชั้น 30 ครอบครัว พร้อมส่วนประกอบ ของ กก.ปพ.บก.สส.ภ.7 (ชุดปฏิบัติการพิเศษอินทรีย์7) ตำบลหนองอ้อ อำเภอบ้านโป่ง จังหวัดราชบุรี 1 หลัง</t>
  </si>
  <si>
    <t>ปรับปรุงห้องเรียนมาตรฐาน  ศฝร.ภ.7    ตำบลพระปฐมเจดีย์ อำเภอเมืองนครปฐม จังหวัดนครปฐม 4 ห้อง</t>
  </si>
  <si>
    <t>ปรับปรุงอาคารที่พัก (กองร้อย) ศฝร.ภ.7 ตำบลพระปฐมเจดีย์ อำเภอเมืองนครปฐม จังหวัดนครปฐม 4 หลัง</t>
  </si>
  <si>
    <t>ปรับปรุงสนามยิงปืนมาตรฐาน (ขนาด 60 หลา) ศฝร.ภ.7 ตำบลดอนทราย อำเภอปากท่อ จังหวัดราชบุรี 1 หน่วยฝึก</t>
  </si>
  <si>
    <t xml:space="preserve"> ก่อสร้างอาคารฝึกยุทธวิธี (C.Q.B.) พร้อมอุปกรณ์มาตรฐาน ศฝร.ภ.7 ตำบลดอนทราย อำเภอปากท่อ จังหวัดราชบุรี 1 แห่ง</t>
  </si>
  <si>
    <t>ปรับปรุงอาคารกีฬาในร่ม (โรงยิม) ศฝร.ภ.7   ตำบลพระปฐมเจดีย์ อำเภอเมืองนครปฐม จังหวัดนครปฐม 1 หน่วยฝึก</t>
  </si>
  <si>
    <t xml:space="preserve"> ปรับปรุงระบบสาธารณูปโภคพื้นฐาน ศฝร.ภ.7 ตำบลพระปฐมเจดีย์ อำเภอเมืองนครปฐม จังหวัดนครปฐม 1 หน่วยฝึก</t>
  </si>
  <si>
    <t>เรือนแถวชั้นประทวนและพลตำรวจ พร้อมค่าถมดินและส่วนประกอบ สภ.โคกขาม ตำบลโคกขาม อำเภอเมือง จังหวัดสมุทรสาคร 1 หลัง</t>
  </si>
  <si>
    <t>เรือนแถวชั้นประทวนและพลตำรวจ พร้อมที่จอดรถและลานซักล้าง สภ.หาดเจ้าสำราญ ตำบลหาดเจ้าสำราญ อำเภอเมือง จังหวัดเพชรบุรี  1 หลัง</t>
  </si>
  <si>
    <t>อาคารที่ทำการ สภ.สังขละบุรี ตำบลหนองลู อำเภอสังขละบุรี จังหวัดกาญจนบุรี 1 หลัง</t>
  </si>
  <si>
    <t xml:space="preserve">งานปรับปรุงทาสีอาคารที่ทำการ ภ.๗  ถ.ข้างวัง ต.พระปฐมเจดีย์ อ.เมือง จ.นครปฐม </t>
  </si>
  <si>
    <t xml:space="preserve">ปรับปรุงรั้วตำรวจภูธรภาค 7 ถ.ข้างวัง ต.พระปฐมเจดีย์ อ.เมือง จ.นครปฐม </t>
  </si>
  <si>
    <t xml:space="preserve">ปรับปรุงพื้นและบันได ชั้น 1-6  อาคารตำรวจภูธรภาค 7 ถ.ข้างวัง ต.พระปฐมเจดีย์ อ.เมือง จ.นครปฐม </t>
  </si>
  <si>
    <t>ปรับปรุงและก่อสร้างศูนย์ 191(ภ.1-9,ศชต.) ภ.จว.นครปฐม</t>
  </si>
  <si>
    <t>ปรับปรุงอาคารรับประทานอาหารพร้อมครุภัณฑ์ ศฝร.ภ.7 ตำบลดอนทราย อำเภอปากท่อ จังหวัดราชบุรี 1 หน่วยฝึก</t>
  </si>
  <si>
    <t xml:space="preserve"> ปรับปรุงสนามกีฬา ศฝร.ภ.7 ตำบลดอนทราย อำเภอปากท่อ จังหวัดราชบุรี 1 หน่วยฝึก</t>
  </si>
  <si>
    <t>ปรับปรุงสนามฝึก (ลานฝึก) ศฝร.ภ.7   ตำบลพระปฐมเจดีย์ อำเภอเมืองนครปฐม จังหวัดนครปฐม 1 หน่วยฝึก</t>
  </si>
  <si>
    <t xml:space="preserve"> ปรับปรุงหอสูง (สำหรับโดด/โรยตัว) ศฝร.ภ.7   ตำบลพระปฐมเจดีย์ อำเภอเมืองนครปฐม จังหวัดนครปฐม 1 หน่วยฝึก</t>
  </si>
  <si>
    <t xml:space="preserve"> ปรับปรุงอื่นๆ ศฝร.ภ.7 ตำบลดอนทราย อำเภอปากท่อ จังหวัดราชบุรี 1 หน่วยฝึก</t>
  </si>
  <si>
    <t xml:space="preserve"> บ้านพักอาศัยระดับ ผกก.หัวหน้าสถานี สภ.หนองจอก ตำบลหนองจอก อำเภอท่ายาง จังหวัดเพชรบุรี 1 หลัง</t>
  </si>
  <si>
    <t xml:space="preserve">งานปรับปรุงอาคารที่ทำการ ภ.๗ ถ.ข้างวัง ต.พระปฐมเจดีย์ อ.เมือง จ.นครปฐม </t>
  </si>
  <si>
    <t>ปรับปรุงอาคารที่พักอาศัย ภ.๗  (แฟลตโพธิ์ทอง)จำนวน ๒ หลัง ต.พระปฐมเจดีย์ อ.เมือง จ.นครปฐม</t>
  </si>
  <si>
    <t xml:space="preserve">ปรับปรุงพื้นรอบอาคาร ภ.๗ ถ.ข้างวัง ต.พระปฐมเจดีย์ อ.เมือง จ.นครปฐม </t>
  </si>
  <si>
    <t>ปรับปรุงทาสีอาคารที่พักอาศัยแฟลต (แฟลตราชิณี 1) ตำรวจภูธรภาค 7 ต.พระปฐมเจดีย์ อ.เมือง จ.นครปฐม</t>
  </si>
  <si>
    <t>ปรับปรุงทาสีอาคารที่พักอาศัยแฟลต (แฟลตราชิณี 2)  ตำรวจภูธรภาค 7 ต.พระปฐมเจดีย์ อ.เมือง จ.นครปฐม</t>
  </si>
  <si>
    <t xml:space="preserve">ปรับปรุงทาสีอาคารที่พักอาศัยแฟลต  ศฝร.ภ.7 ถ.ข้างวัง ต.พระปฐมเจดีย์ อ.เมือง จ.นครปฐม </t>
  </si>
  <si>
    <t xml:space="preserve">งานรางระบายน้ำ คสล. พร้อมฝาตะแกรงเหล็ก สภ.ท่าม่วง ต.ท่าม่วง อ.ท่าม่วง จ.กาญจนบุรี </t>
  </si>
  <si>
    <t>ปรับปรุงอาคารรับประทานอาหารพร้อมครุภัณฑ์ ศฝร.ภ.8   ตำบลมะขามเตี้ย อำเภอเมืองสุราษฎร์ธานี จังหวัดสุราษฎร์ธานี 1 หน่วยฝึก</t>
  </si>
  <si>
    <t>ปรับปรุงสนามฝึก (ลานฝึก) ศฝร.ภ.8   ตำบลมะขามเตี้ย อำเภอเมืองสุราษฎร์ธานี จังหวัดสุราษฎร์ธานี 1 หน่วยฝึก</t>
  </si>
  <si>
    <t>ปรับปรุงสนามกีฬา ศฝร.ภ.8   ตำบลมะขามเตี้ย อำเภอเมืองสุราษฎร์ธานี จังหวัดสุราษฎร์ธานี 1 หน่วยฝึก</t>
  </si>
  <si>
    <t>ปรับปรุงอื่นๆ ศฝร.ภ.8 ตำบลมะขามเตี้ย อำเภอเมืองสุราษฎร์ธานี จังหวัดสุราษฎร์ธานี 1 หน่วยฝึก</t>
  </si>
  <si>
    <t>ปรับปรุงซ่อมแซมบ้านพัก อาคาร 2  สภ.โคกกลอย  ม.1 ต.โคกกลอย  อ.ตะกั่วทุ่ง จว.พังงา</t>
  </si>
  <si>
    <t>ปรับปรุงซ่อมแซมอาคารที่พักอาศัยชั้นสัญญาบัตร  อาคาร 7 แปลงที่ 2  ภ.จว.นครศรีธรรมราช ถ.ราช-ดำเนิน ต.คลัง อ.เมือง จว.นครศรีธรรมราช</t>
  </si>
  <si>
    <t>อาคารที่ทำการ สภ.สิชล พร้อมค่าสาธารณูปโภค และค่าถมดิน ตำบลสิชล อำเภอสิชล จังหวัดนครศรีธรรมราช 1 หลัง</t>
  </si>
  <si>
    <t>อาคารที่ทำการ สภ.อ่าวนาง พร้อมค่าสาธารณูปโภค ตำบลอ่าวนาง อำเภอเมืองกระบี่ จังหวัดกระบี่ 1 หลัง</t>
  </si>
  <si>
    <r>
      <t xml:space="preserve">อาคารที่ทำการ ภ.จว.พังงา ตำบลท้ายช้าง อำเภอเมือง จังหวัดพังงา 1 หลัง </t>
    </r>
    <r>
      <rPr>
        <b/>
        <sz val="16"/>
        <color indexed="8"/>
        <rFont val="TH SarabunPSK"/>
        <family val="2"/>
      </rPr>
      <t>(ผูกพันใหม่ งบประมาณทั้งสิ้น = 45,270,000 , ปี 2561 ตั้งงบประมาณ = 9,054,000 , ปี 2562 ผูกพันงบประมาณ = 36,216,000)</t>
    </r>
  </si>
  <si>
    <t>อาคารที่ทำการ สภ.ทับปุด พร้อมระบบสาธารณูปโภค ตำบลทับปุด อำเภอทับปุด จังหวัดพังงา 1 หลัง</t>
  </si>
  <si>
    <r>
      <t xml:space="preserve">แฟลต 5 ชั้น 50 ครอบครัว (ไม่มีใต้ถุน) ภ.จว.ภูเก็ต ตำบลตลาดใหญ่ อำเภอเมืองภูเก็ต จังหวัดภูเก็ต  3 หลัง </t>
    </r>
    <r>
      <rPr>
        <b/>
        <sz val="16"/>
        <color indexed="8"/>
        <rFont val="TH SarabunPSK"/>
        <family val="2"/>
      </rPr>
      <t>(ผูกพันเก่า งบประมาณทั้งสิ้น = 96,950,000 , ปี 2560 ตั้งงบประมาณ = 21,600,000 , ปี 2561 ตั้งงบประมาณ = 48,600,000 , ปี 2562 ผูกพันงบประมาณ = 26,750,000)</t>
    </r>
  </si>
  <si>
    <t>อาคารที่ทำการ สภ.บางสวรรค์ พร้อมระบบสาธารณูปโภคและถมดิน ตำบลบางสวรรค์ อำเภอพระแสง จังหวัดสุราษฎร์ธานี 1 หลัง</t>
  </si>
  <si>
    <t>อาคารที่ทำการ สภ.สวี ตำบลนาโพธิ์ อำเภอสวี จังหวัดชุมพร 1 หลัง</t>
  </si>
  <si>
    <t>แฟลต 5 ชั้น 30 ครอบครัว(ใต้ถุนสูง) สภ.เกาะกลาง ตำบลเกาะกลาง อำเภอเกาะลันตา จังหวัดกระบี่ 1 หลัง</t>
  </si>
  <si>
    <t>แฟลต 5 ชั้น 30 ครอบครัว (ใต้ถุนสูง) สภ.กะรน ตำบลกะรน อำเภอเมืองภูเก็ต จังหวัดภูเก็ต 1 หลัง</t>
  </si>
  <si>
    <t xml:space="preserve"> เรือนแถวชั้นประทวน สภ.เสวียด ตำบลเสวียด   อำเภอท่าฉาง จังหวัดสุราษฎร์ธานี 1 หลัง</t>
  </si>
  <si>
    <t xml:space="preserve"> ปรับปรุงห้องเรียนมาตรฐาน ศฝร.ภ.8  ตำบลมะขามเตี้ย อำเภอเมืองสุราษฎร์ธานี จังหวัดสุราษฎร์ธานี 4 ห้อง</t>
  </si>
  <si>
    <t xml:space="preserve"> ปรับปรุงอาคารที่พัก (กองร้อย) ศฝร.ภ.8 ตำบลมะขามเตี้ย อำเภอเมืองสุราษฎร์ธานี จังหวัดสุราษฎร์ธานี 4 หลัง</t>
  </si>
  <si>
    <t>ปรับปรุงสนามยิงปืนมาตรฐาน (ขนาด 60 หลา) ศฝร.ภ.8   ตำบลมะขามเตี้ย อำเภอเมืองสุราษฎร์ธานี จังหวัดสุราษฎร์ธานี 1 หน่วยฝึก</t>
  </si>
  <si>
    <t>ก่อสร้างอาคารฝึกยุทธวิธี (C.Q.B.) พร้อมอุปกรณ์มาตรฐาน ศฝร.ภ.8     ตำบลมะขามเตี้ย อำเภอเมืองสุราษฎร์ธานี จังหวัดสุราษฎร์ธานี 1 แห่ง</t>
  </si>
  <si>
    <t>ปรับปรุงอาคารกีฬาในร่ม (โรงยิม) ศฝร.ภ.8   ตำบลมะขามเตี้ย อำเภอเมืองสุราษฎร์ธานี จังหวัดสุราษฎร์ธานี 1 หน่วยฝึก</t>
  </si>
  <si>
    <r>
      <t xml:space="preserve">อาคารที่พักอาศัย (แฟลต) ขนาด 30 ครอบครัว สูง 5 ชั้น สภ.เมืองสุราษฎร์ ตำบลตลาด อำเภอเมืองสุราษฎร์ธานี จังหวัดสุราษฎร์ธานี 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10,842,000 , ปี 2560 ตั้งงบประมาณ = 2,168,400 , ปี 2561 ตั้งงบประมาณ = 8,673,600)</t>
    </r>
  </si>
  <si>
    <r>
      <t xml:space="preserve">อาคารที่พักอาศัย (แฟลต) ขนาด 30 ครอบครัว สูง 5 ชั้น สภ.บ้านนาสาร ตำบลนาสาร อำเภอบ้านนาสาร จังหวัดสุราษฎร์ธานี 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10,495,000 , ปี 2560 ตั้งงบประมาณ = 2,099,000 , ปี 2561 ตั้งงบประมาณ = 8,396,000)</t>
    </r>
  </si>
  <si>
    <r>
      <t xml:space="preserve">อาคารที่พักอาศัย (แฟลต) ขนาด 30 ครอบครัว สูง 5 ชั้น สภ.ไชยา ตำบลตลาดไชยา อำเภอไชยา จังหวัดสุราษฎร์ธานี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10,855,000 , ปี 2560 ตั้งงบประมาณ = 2,171,000 , ปี 2561 ตั้งงบประมาณ = 8,684,000)</t>
    </r>
  </si>
  <si>
    <r>
      <t xml:space="preserve">อาคารที่พักอาศัย (แฟลต) ขนาด 30 ครอบครัว สูง 5 ชั้น สภ.ท่าชนะ ตำบลท่าชนะ อำเภอท่าชนะ จังหวัดสุราษฎร์ธานี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10,733,000 , ปี 2560 ตั้งงบประมาณ = 2,146,600 , ปี 2561 ตั้งงบประมาณ = 8,586,400)</t>
    </r>
  </si>
  <si>
    <t>ปรับปรุงและก่อสร้างศูนย์ 191(ภ.1-9,ศชต.) ภ.จว.ภูเก็ต</t>
  </si>
  <si>
    <t>อาคารที่ทำการ สภ.ท่าแพ พร้อมส่วนประกอบ ตำบลท่าแพ อำเภอท่าแพ จังหวัดสตูล 1 หลัง</t>
  </si>
  <si>
    <t xml:space="preserve"> แฟลต 5 ชั้น ขนาด 30 ครอบครัว (ใต้ถุนสูง) ของ ภ.9 (ส่วนกลาง) ตำบลฉลุง อำเภอหาดใหญ่ จังหวัดสงขลา 3 หลัง</t>
  </si>
  <si>
    <t>บ้านพักระดับ ผบก. พร้อมโรงจอดรถ ภ.9 ตำบลฉลุง อำเภอหาดใหญ่ จังหวัดสงขลา 1 หลัง</t>
  </si>
  <si>
    <t xml:space="preserve"> เรือนแถวชั้นประทวน พร้อมค่าสาธารณูปโภคและถมดิน สภ.ปากรอ ตำบลปากรอ อำเภอสิงหนคร จังหวัดสงขลา 1 หลัง</t>
  </si>
  <si>
    <t xml:space="preserve"> เรือนแถวชั้นสัญญาบัตร 8 คูหา ระดับ ผกก.ขึ้นไป ภ.9 (แห่งใหม่) พร้อมระบบสาธารณูปโภคและถมดิน ตำบลฉลุง อำเภอหาดใหญ่ จังหวัดสงขลา 2 หลัง</t>
  </si>
  <si>
    <t>เรือนแถวชั้นประทวน สภ.กงหรา ตำบลคลองทรายขาว อำเภอกงหรา จังหวัดพัทลุง 1 หลัง</t>
  </si>
  <si>
    <t>ปรับปรุงและก่อสร้างศูนย์ 191(ภ.1-9,ศชต.) ภ.จว.สงขลา</t>
  </si>
  <si>
    <t>ครุภัณฑ์สำนักงาน สภ.ยะหริ่ง ตำบลราตาปันยัง อำเภอยะหริ่ง จังหวัดปัตตานี 1 รายการ</t>
  </si>
  <si>
    <t xml:space="preserve"> ครุภัณฑ์สำนักงาน สภ.หนองจิก ตำบลบ่อทอง อำเภอหนองจิก จังหวัดปัตตานี 1 รายการ</t>
  </si>
  <si>
    <t xml:space="preserve"> รถบรรทุก (ดีเซล) ขนาด 3 ตัน 6 ล้อ ปริมาตรกระบอกสูบไม่ต่ำกว่า 3,000 ซีซี. ภ.จว.ปัตตานี ตำบลบานา อำเภอเมืองปัตตานี จังหวัดปัตตานี 1 คัน</t>
  </si>
  <si>
    <t>กล้องมองตรวจการณ์ในเวลากลางคืน (Night Vision) พร้อมอุปกรณ์ ภ.จว.ปัตตานี ตำบลบานา อำเภอเมือง จังหวัดปัตตานี 16 กล้อง</t>
  </si>
  <si>
    <t xml:space="preserve"> เครื่องมัลติมีเดียโปรเจคเตอร์ ระดับ XGA ขนาดไม่น้อยกว่า 2,500 ANSI Lumens (ศฝร.ศชต.) ตำบลสะเตง อำเภอเมืองยะลา จังหวัดยะลา 5 เครื่อง</t>
  </si>
  <si>
    <t xml:space="preserve"> จอรับภาพ ชนิดมอเตอร์ไฟฟ้า ขนาดเส้นทะแยงมุม 120 นิ้ว (ศฝร.ศชต.) ตำบลสะเตง อำเภอเมืองยะลา จังหวัดยะลา 5 เครื่อง</t>
  </si>
  <si>
    <t>รถจักรยานยนต์ขนาด 110 ซีซี แบบเกียร์ธรรมดา (ศฝร.ศชต.) ตำบลสะเตง อำเภอเมืองยะลา จังหวัดยะลา 5 คัน</t>
  </si>
  <si>
    <t xml:space="preserve"> รถบรรทุก (ดีเซล) ขนาด 4 ตัน ขับเคลื่อน 6 ล้อ ปริมาตรกระบอกสูบไม่ต่ำกว่า 4,000 ซีซี (ศฝร.ศชต.) ตำบลสะเตง อำเภอเมืองยะลา จังหวัดยะลา 1 คัน</t>
  </si>
  <si>
    <t xml:space="preserve"> โล่กันกระสุนระดับ 3+ สำหรับ ศชต. ตำบลสะเตง  อำเภอเมืองยะลา จังหวัดยะลา 5 อัน</t>
  </si>
  <si>
    <t xml:space="preserve"> โล่กันกระสุนระดับ 3+ สำหรับ ภ.จว.ยะลา ตำบลสะเตง  อำเภอเมืองยะลา จังหวัดยะลา  5 อัน</t>
  </si>
  <si>
    <t>โล่กันกระสุนระดับ 3+ สำหรับแจกจ่าย ภ.จว.นราธิวาส  ตำบลโคกเคียน  อำเภอเมือง  จังหวัดนราธิวาส  5 อัน</t>
  </si>
  <si>
    <t xml:space="preserve"> โล่กันกระสุนระดับ 3+ สำหรับแจกจ่าย ภ.จว.ปัตตานี ตำบลบานา  อำเภอเมือง  จังหวัดปัตตานี  5 อัน</t>
  </si>
  <si>
    <t xml:space="preserve"> เครื่องตรวจค้นหาทุ่นระเบิดแบบมีโซน่า  สำหรับ ศชต. ตำบลสะเตง  อำเภอเมืองยะลา จังหวัดยะลา 1 เครื่อง</t>
  </si>
  <si>
    <t xml:space="preserve"> เครื่องตรวจค้นหาทุ่นระเบิดแบบมีโซน่า สำหรับ ภ.จว.ยะลา ตำบลสะเตง  อำเภอเมืองยะลา จังหวัดยะลา 1 เครื่อง</t>
  </si>
  <si>
    <t xml:space="preserve"> เครื่องตรวจค้นหาทุ่นระเบิดแบบมีโซน่า สำหรับแจกจ่าย ภ.จว.นราธิวาส  ตำบลโคกเคียน  อำเภอเมือง  จังหวัดนราธิวาส 1 เครื่อง</t>
  </si>
  <si>
    <t xml:space="preserve"> เครื่องตรวจค้นหาทุ่นระเบิดแบบมีโซน่า สำหรับแจกจ่าย ภ.จว.ปัตตานี ตำบลบานา  อำเภอเมือง  จังหวัดปัตตานี 1 เครื่อง</t>
  </si>
  <si>
    <t xml:space="preserve"> กล้องส่องทางไกลแบบวัดระยะ  สำหรับ ศชต. ตำบลสะเตง  อำเภอเมืองยะลา  จังหวัดยะลา  1 กล้อง</t>
  </si>
  <si>
    <t xml:space="preserve"> กล้องส่องทางไกลแบบวัดระยะ  สำหรับ บก.สส.ศชต. ตำบลสะเตง  อำเภอเมืองยะลา  จังหวัดยะลา  1 กล้อง</t>
  </si>
  <si>
    <t xml:space="preserve"> กล้องส่องทางไกลแบบวัดระยะ สำหรับ ภ.จว.ยะลา ตำบลสะเตง  อำเภอเมืองยะลา จังหวัดยะลา  1 กล้อง</t>
  </si>
  <si>
    <t xml:space="preserve"> กล้องส่องทางไกลแบบวัดระยะ สำหรับ สภ.เมืองยะลา ตำบลสะเตง  อำเภอเมืองยะลา จังหวัดยะลา  1 กล้อง</t>
  </si>
  <si>
    <t xml:space="preserve"> กล้องส่องทางไกลแบบวัดระยะ สำหรับแจกจ่าย สภ.ลำใหม่ ตำบลลำใหม่  อำเภอเมืองยะลา จังหวัดยะลา  1 กล้อง</t>
  </si>
  <si>
    <t xml:space="preserve"> กล้องส่องทางไกลแบบวัดระยะ   สำหรับ สภ.เบตง ตำบลเบตง  อำเภอเบตง จังหวัดยะลา  1 กล้อง</t>
  </si>
  <si>
    <t xml:space="preserve"> กล้องส่องทางไกลแบบวัดระยะ  สำหรับ สภ.ยะรม ตำบลยะรม  อำเภอเบตง จังหวัดยะลา 1 กล้อง</t>
  </si>
  <si>
    <t xml:space="preserve"> กล้องส่องทางไกลแบบวัดระยะ สำหรับ สภ.รามัน ตำบลกายูบอเกาะ อำเภอรามัน จังหวัดยะลา  1 กล้อง</t>
  </si>
  <si>
    <t xml:space="preserve"> กล้องส่องทางไกลแบบวัดระยะ สำหรับ สภ.จะกว๊ะ ตำบลตะโล๊ะหะลอ อำเภอรามัน จังหวัดยะลา 1 กล้อง</t>
  </si>
  <si>
    <t xml:space="preserve"> กล้องส่องทางไกลแบบวัดระยะ สำหรับ สภ.โกตาบารู ตำบลโกตาบารู  อำเภอรามัน จังหวัดยะลา  1 กล้อง</t>
  </si>
  <si>
    <t xml:space="preserve"> กล้องส่องทางไกลแบบวัดระยะ สำหรับ สภ.ท่าธง ตำบลท่าธง  อำเภอรามัน จังหวัดยะลา 1 กล้อง</t>
  </si>
  <si>
    <t xml:space="preserve"> กล้องส่องทางไกลแบบวัดระยะ สำหรับแจกจ่าย ภ.จว.นราธิวาส  ตำบลโคกเคียน  อำเภอเมือง  จังหวัดนราธิวาส  1 กล้อง</t>
  </si>
  <si>
    <t xml:space="preserve"> กล้องส่องทางไกลแบบวัดระยะ สำหรับแจกจ่าย กก.สส.ภ.จว.นราธิวาส ตำบลบางนาค  อำเภอเมือง จังหวัดนราธิวาส  1 กล้อง</t>
  </si>
  <si>
    <t xml:space="preserve"> กล้องส่องทางไกลแบบวัดระยะ  สำหรับแจกจ่าย สภ.เมืองนราธิวาส ตำบลบางนาค  อำเภอเมือง จังหวัดนราธิวาส 1 กล้อง</t>
  </si>
  <si>
    <t xml:space="preserve"> กล้องส่องทางไกลแบบวัดระยะ สำหรับแจกจ่าย สภ.สุไหงโกลก ตำบลสุไหงโกลก  อำเภอสุไหงโกลก จังวหวัดนราธิวาส  1 กล้อง</t>
  </si>
  <si>
    <t xml:space="preserve"> กล้องส่องทางไกลแบบวัดระยะ สำหรับแจกจ่าย สภ.สุไหงปาดี ตำบลปะลุรู  อำเภอสุไหงปาดี จังหวัดนราธิวาส  1 กล้อง</t>
  </si>
  <si>
    <t xml:space="preserve"> กล้องส่องทางไกลแบบวัดระยะ  สำหรับแจกจ่าย สภ.ระแงะ ตำบลตันหยงมัส  อำเภอระแงะ จังหวัดนราธิวาส 1 กล้อง</t>
  </si>
  <si>
    <t xml:space="preserve"> กล้องส่องทางไกลแบบวัดระยะสำหรับแจกจ่าย สภ.ศรีสาคร  ตำบลซากอ  อำเภอศรีสาคร  จังหวัดนราธิวาส 1 กล้อง</t>
  </si>
  <si>
    <t xml:space="preserve"> กล้องส่องทางไกลแบบวัดระยะ สำหรับแจกจ่าย สภ.บาเจาะ ตำบลบาเจาะ  อำเภอบาเจาะ จังหวัดนราธิวาส 1 กล้อง</t>
  </si>
  <si>
    <t xml:space="preserve"> กล้องส่องทางไกลแบบวัดระยะ สำหรับแจกจ่าย สภ.แว้ง ตำบลแว้ง  อำเภอแว้ง จว.นราธิวาส 1 กล้อง</t>
  </si>
  <si>
    <t xml:space="preserve"> กล้องส่องทางไกลแบบวัดระยะ สำหรับแจกจ่าย สภ.สุคิริน ต.สุคิริน  อ.สุคิริน จว.นราธิวาส  1 กล้อง</t>
  </si>
  <si>
    <t xml:space="preserve"> กล้องส่องทางไกลแบบวัดระยะ สำหรับแจกจ่าย ภ.จว.ปัตตานี ตำบลบานา  อำเภอเมือง  จังหวัดปัตตานี  1 กล้อง</t>
  </si>
  <si>
    <t>กล้องส่องทางไกลแบบวัดระยะ สำหรับแจกจ่าย กก.สส.ภ.จว.ปัตตานี ตำบลบานา  อำเภอเมือง  จังหวัดปัตตานี 1 กล้อง</t>
  </si>
  <si>
    <t xml:space="preserve"> กล้องส่องทางไกลแบบวัดระยะ สำหรับแจกจ่าย สภ.เมืองปัตตานี ตำบลอาเนาะรู  อำเภอเมืองปัตตานี จังหวัดปัตตานี 1 กล้อง</t>
  </si>
  <si>
    <t xml:space="preserve"> กล้องส่องทางไกลแบบวัดระยะ สำหรับแจกจ่าย สภ.สายบุรี ตำบลตะลุบัน  อำเภอสายบุรี จังหวัดปัตตานี 1 กล้อง</t>
  </si>
  <si>
    <t>กล้องส่องทางไกลแบบวัดระยะ สำหรับแจกจ่าย สภ.หนองจิก ตำบลบ่อทอง  อำเภอหนอกจิก จังหวัดปัตตานี 1 กล้อง</t>
  </si>
  <si>
    <t>กล้องส่องทางไกลแบบวัดระยะ  สำหรับแจกจ่าย สภ.โคกโพธิ์ ตำบลโคกโพธิ์  อำเภอโคกโพธิ์ จังหวัดปัตตานี 1 กล้อง</t>
  </si>
  <si>
    <t>กล้องส่องทางไกลแบบวัดระยะ สำหรับแจกจ่าย สภ.ยะหริ่ง ตำบลราตาปันยัง  อำเภอยะหริ่ง จังหวัดปัตตานี 1 กล้อง</t>
  </si>
  <si>
    <t>กล้องส่องทางไกลแบบวัดระยะ  สำหรับแจกจ่าย สภ.ยะรัง ตำบลยะรัง  อำเภอยะรัง จังหวัดปัตตานี 1 กล้อง</t>
  </si>
  <si>
    <t xml:space="preserve"> กล้องส่องทางไกลแบบวัดระยะ สำหรับแจกจ่าย สภ.มายอ ตำบลมายอ  อำเภอมายอ จังหวัดปัตตานี 1 กล้อง</t>
  </si>
  <si>
    <t>กล้องส่องทางไกลแบบวัดระยะ  สำหรับแจกจ่าย สภ.ปะนาเระ ตำบลปะนาเระ  อำเภอปะนาเระ จังหวัดปัตตานี 1 กล้อง</t>
  </si>
  <si>
    <t xml:space="preserve"> กล้องส่องทางไกลแบบวัดระยะ  สำหรับแจกจ่าย สภ.แม่ลาน ตำบลแม่ลาน  อำเภอแม่ลาน จังหวัดปัตตานี 1 กล้อง</t>
  </si>
  <si>
    <t>กล้องส่องทางไกลแบบวัดระยะ  สำหรับแจกจ่าย สภ.ไม้แก่น ตำบลไทรทอง  อำเภอไม้แก่น จังหวัดปัตตานี 1 กล้อง</t>
  </si>
  <si>
    <t xml:space="preserve"> กล้องส่องทางไกลแบบวัดระยะ สำหรับแจกจ่าย สภ.ทุ่งยางแดง ตำบลตะโล๊ะแมะนา อำเภอทุ่งยางแดง จังหวัดปัตตานี  1 กล้อง</t>
  </si>
  <si>
    <t xml:space="preserve"> กล้องส่องทางไกลแบบวัดระยะ  สำหรับแจกจ่าย สภ.กะพ้อ ตำบลกะรุบี  อำเภอกะพ้อ จังหวัดปัตตานี  1 กล้อง</t>
  </si>
  <si>
    <t xml:space="preserve"> เครื่องคอมพิวเตอร์โน้ตบุ๊ก สำหรับงานประมวลผล ศชต. ตำบลสะเตง อำเภอเมือง จังหวัดยะลา   30 เครื่อง</t>
  </si>
  <si>
    <t xml:space="preserve"> โครงการเพิ่มประสิทธิภาพการลาดตระเวนในการรักษาความปลอดภัยพื้นที่ เส้นทาง สถานที่และบุคคล ตำบลสะเตง อำเภอเมืองยะลา จังหวัดยะลา </t>
  </si>
  <si>
    <t xml:space="preserve"> ไฟฟ้าส่องสว่าง ตำบลสะเตง อำเภอเมืองยะลา จังหวัดยะลา </t>
  </si>
  <si>
    <t xml:space="preserve"> โครงการจัดหาอาวุธยุทโธปกรณ์สำหรับกำลังพลใหม่ ตำบลสะเตง อำเภอเมืองยะลา จังหวัดยะลา </t>
  </si>
  <si>
    <t xml:space="preserve"> รถยนต์หุ้มเกราะกันกระสุน ขับเคลื่อน 4 ล้อ แบบดับเบิ้ลแคป 4 ประตู ขนาด 1 ตัน สำหรับ ศชต.  ตำบลสะเตง อำเภอเมืองยะลา จังหวัดยะลา 5 คัน</t>
  </si>
  <si>
    <t xml:space="preserve"> รถยนต์หุ้มเกราะกันกระสุน ขับเคลื่อน 4 ล้อ แบบดับเบิ้ลแคป 4 ประตู ขนาด 1 ตัน สำหรับ ภ.จว.ยะลา  ตำบลสะเตง อำเภอเมืองยะลา จังหวัดยะลา 5 คัน</t>
  </si>
  <si>
    <t xml:space="preserve"> รถยนต์หุ้มเกราะกันกระสุน ขับเคลื่อน 4 ล้อ แบบดับเบิ้ลแคป 4 ประตู ขนาด 1 ตัน สำหรับ ภ.จว.ปัตตานี ตำบลบานา อำเภอเมืองปัตตานี จังหวัดปัตตานี 5 คัน</t>
  </si>
  <si>
    <t xml:space="preserve"> รถบรรทุกน้ำช่วยดับเพลิงเอนกประสงค์ตัวรถชนิด 10 ล้อ มีถังน้ำขนาดความจุไม่น้อยกว่า 12,000 ลิตร สำหรับ ศชต. ตำบลสะเตง อำเภอเมืองยะลา จังหวัดยะลา 1 คัน</t>
  </si>
  <si>
    <t xml:space="preserve"> เครื่องตัดสัญญาณวงจรการจุดระเบิดด้วยคลื่นความถี่วิทยุสื่อสารพ่วงวงจรถอดรหัส DTMF สำหรับ ภ.จว.ยะลา ตำบลสะเตง  อำเภอเมืองยะลา จังหวัดยะลา  1 เครื่อง</t>
  </si>
  <si>
    <t xml:space="preserve"> เครื่องตัดสัญญาณวงจรการจุดระเบิดด้วยคลื่นความถี่วิทยุสื่อสารพ่วงวงจรถอดรหัส DTMF สำหรับ ภ.จว.ปัตตานี ตำบลบานา  อำเภอเมือง  จังหวัดปัตตานี 1 เครื่อง</t>
  </si>
  <si>
    <r>
      <t xml:space="preserve">รถยนต์หุ้มเกราะกันกระสุน ล้อยาง 4X4 ศชต.ตำบลสะเตง อำเภอเมืองยะลา จังหวัดยะลา 16 คัน </t>
    </r>
    <r>
      <rPr>
        <b/>
        <sz val="16"/>
        <color indexed="8"/>
        <rFont val="TH SarabunPSK"/>
        <family val="2"/>
      </rPr>
      <t>(ผูกพันเก่า งบประมาณทั้งสิ้น  = 221,875,200 , ปี 2560 ตั้งงบประมาณ = 44,375,100 , ปี 2561 ตั้งงบประมาณ = 177,500,100)</t>
    </r>
  </si>
  <si>
    <t xml:space="preserve"> ระบบตรวจสอบและติดตามข้อมูลตำแหน่งพิกัดทางภูมิศาสตร์ของโครงข่ายโทรศัพท์ระบบรวงผึ้ง ศชต.ตำบลสะเตง อำเภอเมืองยะลา จังหวัดยะลา 1 ระบบ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</si>
  <si>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</si>
  <si>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</si>
  <si>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</si>
  <si>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</si>
  <si>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</si>
  <si>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</si>
  <si>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</si>
  <si>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</si>
  <si>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</si>
  <si>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</si>
  <si>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</si>
  <si>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</si>
  <si>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</si>
  <si>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</si>
  <si>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 xml:space="preserve"> ค่าก่อสร้างซุ้มหลังคาเหล็กประจำจุดตรวจ สภ.เมืองยะลา ตำบลสะเตง อำเภอเมืองยะลา จังหวัดยะลา </t>
  </si>
  <si>
    <t xml:space="preserve">ค่าก่อสร้างซุ้มหลังคาเหล็กประจำจุดตรวจ สภ.เบตง ตำบลเบตง อำเภอเบตง จังหวัดยะลา </t>
  </si>
  <si>
    <t xml:space="preserve">ค่าก่อสร้างซุ้มหลังคาเหล็กประจำจุดตรวจ สภ.เมืองปัตตานี ตำบลอาเนาะรู อำเภอเมืองปัตตานี จังหวัดปัตตานี  </t>
  </si>
  <si>
    <t xml:space="preserve">ค่าก่อสร้างซุ้มหลังคาเหล็กประจำจุดตรวจ สภ.เมืองนราธิวาส ตำบลบางนาค อำเภอเมือง จังหวัดนราธิวาส </t>
  </si>
  <si>
    <t xml:space="preserve">ค่าก่อสร้างซุ้มหลังคาเหล็กประจำจุดตรวจ สภ.สุไหงโก-ลก ตำบลสุไหงโก-ลก อำเภอสุไหงโก-ลก จังหวัดนราธิวาส </t>
  </si>
  <si>
    <t xml:space="preserve"> ค่าก่อสร้างซุ้มหลังคาเหล็กประจำจุดตรวจ สภ.ตากใบ ตำบลเจ๊ะเห อำเภอตากใบ จังหวัดนราธิวาส </t>
  </si>
  <si>
    <t xml:space="preserve"> บ้านพักระดับ รอง ผบก. ภ.จว.ยะลา ตำบลสะเตง อำเภอเมืองยะลา จังหวัดยะลา 1 หลัง</t>
  </si>
  <si>
    <t xml:space="preserve"> ปรับปรุงอาคารรับประทานอาหารพร้อมครุภัณฑ์ ศฝร.ศชต.   ตำบลสะเตง อำเภอเมืองยะลา จังหวัดยะลา 1 หน่วยฝึก</t>
  </si>
  <si>
    <t>ปรับปรุงสนามกีฬา ศฝร.ศชต.   ตำบลสะเตง อำเภอเมืองยะลา จังหวัดยะลา 1 หน่วยฝึก</t>
  </si>
  <si>
    <t>ปรับปรุงสนามฝึก (ลานฝึก) ศฝร.ศชต.   ตำบลสะเตง อำเภอเมืองยะลา จังหวัดยะลา 1 หน่วยฝึก</t>
  </si>
  <si>
    <t>ปรับปรุงอื่นๆ ศฝร.ศชต. ตำบลสะเตง อำเภอเมืองยะลา จังหวัดยะลา 1 หน่วยฝึก</t>
  </si>
  <si>
    <t>(1) ปรุบปรุงและก่อส้างศูนย์ 191 (ภ.1-9,ศชต.) 1 โครงการ</t>
  </si>
  <si>
    <t xml:space="preserve">โครงการจัดตั้งสถานียุทธศาสตร์น้ำดำ ตำบลตะโละแมะนา อำเภอทุ่งยางแดง จังหวัดปัตตานี </t>
  </si>
  <si>
    <t>(35) อาคารที่พักอาศัย (แฟลต) สูง 5 ชั้น 30 ครอบครัว สภ.ยะรัง ตำบลยะรัง อำเภอยะรัง จังหวัดปัตตานี 1 แห่ง</t>
  </si>
  <si>
    <t xml:space="preserve"> อาคารที่พักอาศัย (แฟลต) สูง 5 ชั้น 30 ครอบครัว สภ.เมืองยะลา ตำบลสะเตง อำเภอเมืองยะลา  จังหวัดยะลา  1 หลัง</t>
  </si>
  <si>
    <t xml:space="preserve"> อาคารที่พักอาศัย แฟลต สูง 5 ชั้น ขนาด 30 หน่วย  สำหรับ ศชต. ตำบลสะเตง อำเภอเมืองยะลา จังหวัดยะลา  1 แห่ง</t>
  </si>
  <si>
    <t xml:space="preserve"> แฟลต 5 ชั้น ขนาด 30 ครอบครัว (ศฝร.ศชต.) ตำบลสะเตง อำเภอเมืองยะลา จังหวัดยะลา 1 หลัง</t>
  </si>
  <si>
    <t xml:space="preserve"> ปรับปรุงห้องเรียนมาตรฐาน  ศฝร.ศชต. ตำบลสะเตง อำเภอเมืองยะลา จังหวัดยะลา 4 ห้อง</t>
  </si>
  <si>
    <t>ปรับปรุงอาคารที่พัก (กองร้อย) ศฝร.ศชต. ตำบลสะเตง อำเภอเมืองยะลา จังหวัดยะลา 4 หลัง</t>
  </si>
  <si>
    <t>ก่อสร้างสนามยิงปืน (Outdoor) พร้อมอาคารฝึกและอุปกรณ์  ตำบลสะเตง อำเภอเมืองยะลา จังหวัดยะลา 1 แห่ง</t>
  </si>
  <si>
    <t>ก่อสร้างอาคารฝึกยุทธวิธี (C.Q.B.) พร้อมอุปกรณ์มาตรฐาน ศฝร.ศชต.   ตำบลสะเตง อำเภอเมืองยะลา จังหวัดยะลา 1 แห่ง</t>
  </si>
  <si>
    <t>ปรับปรุงระบบสาธารณูปโภคพื้นฐาน ศฝร.ศชต. ตำบลสะเตง อำเภอเมืองยะลา จังหวัดยะลา 1 หน่วยฝึก</t>
  </si>
  <si>
    <t>อาคารที่พักอาศัย แฟลต สูง 5 ชั้น ขนาด 30 หน่วย สภ.ยี่งอ ตำบลยี่งอ  อำเภอยี่งอ จังหวัดนราธิวาส  1 หลัง</t>
  </si>
  <si>
    <t>อาคารที่ทำการ สภ.รือเสาะ ตำบลรือเสาะออก อำเภอรือเสาะ จังหวัดนราธิวาส  1 หลัง</t>
  </si>
  <si>
    <t>อาคารที่ทำการ สภ.แว้ง  ตำบลแว้ง อำเภอแว้ง จังหวัดนราธิวาส  1 หลัง</t>
  </si>
  <si>
    <t xml:space="preserve"> อาคารกองร้อยหน่วยปฎิบัติการพิเศษ  สำหรับ ภ.จว.นราธิวาส  ตำบลโคกเคียน  อำเภอเมือง จังหวัดนราธิวาส  1 หลัง</t>
  </si>
  <si>
    <t xml:space="preserve">เครื่องคอมพิวเตอร์ สำหรับงานประมวลผล แบบที่ 1 บช.ก. แขวงวังใหม่ เขตปทุมวัน กรุงเทพมหานคร </t>
  </si>
  <si>
    <t xml:space="preserve">กล้องโทรทัศน์วงจรปิดชนิดเครือข่าย แบบมุมมองคงสำหรับติดตั้งภายในอาคาร (Indoor Fixed Network Camera) แบบที่ 1 บช.ก. แขวงวังใหม่ เขตปทุมวัน กรุงเทพมหานคร </t>
  </si>
  <si>
    <t xml:space="preserve">กล้องโทรทัศน์วงจรปิดชนิดเครือข่าย แบบมุมมองคงสำหรับติดตั้งภายนอกอาคาร (Outdoor Fixed Network Camera) แบบที่ 1 บช.ก. แขวงวังใหม่ เขตปทุมวัน กรุงเทพมหานคร </t>
  </si>
  <si>
    <t xml:space="preserve"> อุปกรณ์บันทึกภาพผ่านเครือข่าย (Network Video Recorder) แบบ 8 ช่อง บช.ก. แขวงวังใหม่ เขตปทุมวัน กรุงเทพมหานคร </t>
  </si>
  <si>
    <t xml:space="preserve">เครื่องคอมพิวเตอร์ สำหรับงานประมวลผล แบบที่ 2 (จอขนาดไม่น้อยกว่า 19 นิ้ว) บก.ปคม. แขวงทุ่งสองห้อง เขตหลักสี่ กรุงเทพมหานคร </t>
  </si>
  <si>
    <t xml:space="preserve">เครื่องพิมพ์แบบฉีดหมึก (Inkjet Printer) สำหรับกระดาษขนาด A 3 บก.ปคม. แขวงทุ่งสองห้อง เขตหลักสี่ กรุงเทพมหานคร </t>
  </si>
  <si>
    <t xml:space="preserve">รถโดยสาร ขนาด 12 ที่นั่ง (ดีเซล) ปริมาตรกระบอกสูบไม่ต่ำกว่า 2,400 ซีซี  บก.ปปป. แขวงทุ่งสองห้อง เขตหลักสี่ กรุงเทพมหานคร  </t>
  </si>
  <si>
    <t xml:space="preserve"> เข็มทิศเดินป่า บก.ปทส. แขวงลาดยาว เขตจตุจักร กรุงเทพมหานคร  </t>
  </si>
  <si>
    <t xml:space="preserve">กล้องส่องทางไกลอินฟาเรด บก.ปทส. แขวงลาดยาว เขตจตุจักร กรุงเทพมหานคร  </t>
  </si>
  <si>
    <t xml:space="preserve"> เครื่องคอมพิวเตอร์โน้ตบุ๊ก สำหรับงานประมวลผล บก.ปคม. แขวงทุ่งสองห้อง เขตหลักสี่ กรุงเทพมหานคร  </t>
  </si>
  <si>
    <t xml:space="preserve">เครื่องพิมพ์ Multifunction แบบฉีดหมึก (Inkjet) บก.ปคม. แขวงทุ่งสองห้อง เขตหลักสี่ กรุงเทพมหานคร </t>
  </si>
  <si>
    <t xml:space="preserve">ซอฟต์แวร์ประยุุกต์สำหรับการออกแบบการจัดเก็บและประมวลผลข้อมูลการสืบสวน การข่าวกรอง (IBM i2 iBase Designer) แขวงจอมพล เขตจตุจักร กรุงเทพมหานคร </t>
  </si>
  <si>
    <t xml:space="preserve">ซอฟแวร์ระบบปฏิบัติการสำหรับเครื่องเแม่ข่าย (Microsoft Windows Server2016 Standard Edition) แขวงจอมพล เขตจตุจักร กรุงเทพมหานคร </t>
  </si>
  <si>
    <t xml:space="preserve">ซอฟต์แวร์ประยุุกต์ด้านการจัดเก็บและประมวลข้อมูลการสืบสวน การข่าวกรอง (IBM i2 iBase User) แขวงจอมพล เขตจตุจักร กรุงเทพมหานคร </t>
  </si>
  <si>
    <t xml:space="preserve">กล้องรูเข็มแบบไร้สายพร้อมเครื่องบันทึก แขวงจอมพล เขตจตุจักร กรุงเทพมหานคร </t>
  </si>
  <si>
    <t xml:space="preserve">ซอฟต์แวร์ระบบฐานข้อมูล (Microsoft SQL Server 2016 Standard Edition+5 CAL) แขวงจอมพล เขตจตุจักร กรุงเทพมหานคร </t>
  </si>
  <si>
    <t>อุปกรณ์ช่วยเหลือนักท่องเที่ยวประจำรถยนต์ และหน่วยงาน (รวม 13 หน่วยงานๆละ 3 ชุด รวม 39 ชุด)</t>
  </si>
  <si>
    <t xml:space="preserve"> โครงการจัดซื้อครุภัณฑ์สำหรับกองบังคับการปราบปราม แขวงจอมพล เขตจตุจักร กรุงเทพมหานคร </t>
  </si>
  <si>
    <t xml:space="preserve">รถบรรทุก (ดีเซล) ขนาด 1 ตัน ปริมาณกระบอกสูบไม่ต่ำกว่า 2,400 ซีซี หรือกำลังเครื่องยนต์ไม่ต่ำกว่า 110 กิโลวัตต์ ขับเคลื่อน 4 ล้อ แบบดับเบิ้ลแคบ บก.ปปป. แขวงทุ่งสองห้อง เขตหลักสี่ กรุงเทพมหานคร  </t>
  </si>
  <si>
    <t xml:space="preserve"> รถบรรทุกผู้ต้องหา พร้อมอุปกรณ์ แขวงจอมพล เขตจตุจักร กรุงเทพมหานคร </t>
  </si>
  <si>
    <t xml:space="preserve">เครื่องรับส่งวิทยุ ระบบ VHF/FM ชนิดมือถือ แบบ Code Squelch ขนาดกำลังส่ง 5 วัตต์ แขวงจอมพล เขตจตุจักร กรุงเทพมหานคร </t>
  </si>
  <si>
    <t xml:space="preserve">ระบบการเชื่อมต่อ บันทึกข้อมูล และการวิเคราะห์ข้อมูลงานการข่าว แขวงจอมพล เขตจตุจักร กรุงเทพมหานคร </t>
  </si>
  <si>
    <t xml:space="preserve">เครื่องถอดรหัสและถ่ายโอนข้อมูลโทรศัพท์มือถือ แขวงจอมพล เขตจตุจักร กรุงเทพมหานคร </t>
  </si>
  <si>
    <t xml:space="preserve">ซอฟแวร์ประมวลผลสร้างแผนภาพความสัมพันธ์ (IBM i2 Analyst's Notebook)  </t>
  </si>
  <si>
    <t>ค่าซ่อมใหญ่เรือตรวจการณ์ กองบังคับการตำรวจน้ำ ตำบลบางด้วน อำเภอเมืองสมุทรปราการ จังหวัดสมุทรปราการ 6 ลำ</t>
  </si>
  <si>
    <t>ค่าซ่อมย่อยเรือตรวจการณ์ กองบังคับการตำรวจน้ำ ตำบลบางด้วน อำเภอเมืองสมุทรปราการ จังหวัดสมุทรปราการ 165 ลำ</t>
  </si>
  <si>
    <r>
      <t xml:space="preserve">เรืออู่ลอย สถานีตำรวจน้ำ 5 กก.10 บก.รน. ตำบลโขงเจียม อำเภอโขงเจียม จังหวัดอุบลราชธานี 1 ลำ </t>
    </r>
    <r>
      <rPr>
        <b/>
        <sz val="16"/>
        <color indexed="8"/>
        <rFont val="TH SarabunPSK"/>
        <family val="2"/>
      </rPr>
      <t>(ผูกพันใหม่ งบประมาณทั้งสิ้น = 11,410,900 , ปี 2561 ตั้งงบประมาณ = 2,535,800 , ปี 2562 ผูกพันงบประมาณ = 8,875,100)</t>
    </r>
  </si>
  <si>
    <t xml:space="preserve"> ปืนเล็กสั้นอัตโนมัติ ขนาด 5.56 มม. บช.ก. แขวงวังใหม่ เขตปทุมวัน กรุงเทพมหานคร 60 กระบอก</t>
  </si>
  <si>
    <t>ปืนเล็กยาวจู่โจม ขนาด 5.56 มม. บช.ก. แขวงวังใหม่ เขตปทุมวัน กรุงเทพมหานคร 50 กระบอก</t>
  </si>
  <si>
    <t>ปืนกลมือสำหรับหน่วยปฏิบัติการพิเศษ บช.ก. แขวงวังใหม่ เขตปทุมวัน กรุงเทพมหานคร 100 กระบอก</t>
  </si>
  <si>
    <t>ปืนพกแบบกึ่งอัตโนมัติ ขนาด 9 มม. บช.ก. แขวงวังใหม่ เขตปทุมวัน กรุงเทพมหานคร 100 กระบอก</t>
  </si>
  <si>
    <t xml:space="preserve"> โล่กันกระสุน บช.ก. แขวงวังใหม่ เขตปทุมวัน กรุงเทพมหานคร 18 โล่</t>
  </si>
  <si>
    <t xml:space="preserve">โครงการปรับปรุงอาคารกองบังคับการปราบปราม (เดิม) เพื่อเป็นศูนย์ One Stop Service แขวงจอมพล เขตจตุจักร กรุงเทพมหานคร  </t>
  </si>
  <si>
    <t>ปรับปรุง (หน่วยเฉพาะทาง) รน. ตำบลบางด้วน อำเภอเมืองสมุทรปราการ จังหวัดสมุทรปราการ 1 หน่วย</t>
  </si>
  <si>
    <t xml:space="preserve"> เรือนแถวชั้นประทวนและพลตำรวจ 10 คูหา ส.รน.1 กก.4 บก.รน. ตำบลบางไทร อำเภอบางไทร จังหวัดพระนครศรีอยุธยา 1 หลัง</t>
  </si>
  <si>
    <t xml:space="preserve"> เรือนแถวชั้นประทวนและพลตำรวจ 10 คูหา ส.รน.5 กก.4 บก.รน. ตำบลปากน้ำปราณ อำเภอปราณบุรี จังหวัดประจวบคีรีขันธ์ 1 หลัง</t>
  </si>
  <si>
    <t>ก่อสร้างถนนบริเวณที่ทำการ และระบบสาธารณูปโภค ส.รน.1 กก.11 บก.รน. ตำบลเชียงคาน อำเภอเชียงคาน จังหวัดเลย 1 เส้น</t>
  </si>
  <si>
    <t>อาคารที่ทำการ ส.รน.1 กก.4 บก.รน. ตำบลบางไทร อำเภอบางไทร จังหวัดพระนครศรีอยุธยา 1 หลัง</t>
  </si>
  <si>
    <t xml:space="preserve"> ท่าเทียบเรือ ส.รน.1 กก.9 บก.รน. ตำบลไสไทย อำเภอเมืองกระบี่ จังหวัดกระบี่ 1 ท่าเรือ</t>
  </si>
  <si>
    <t>เครื่องทำลายเอกสาร แบบทำลายครั้งละ 20 แผ่น  บช.ปส.  แขวงตลาดบางเขน เขตหลักสี่ กรุงเทพมหานคร 18 เครื่อง</t>
  </si>
  <si>
    <t>เครื่องโทรสาร แบบใช้กระดาษธรรมดา  ส่งเอกสารได้ครั้งละ 20 แผ่น  บช.ปส. แขวงตลาดบางเขน เขตหลักสี่ กรุงเทพมหานคร 9 เครื่อง</t>
  </si>
  <si>
    <t>ตู้เหล็ก 4 ลิ้นชัก   บช.ปส.  แขวงตลาดบางเขน เขตหลักสี่ กรุงเทพมหานคร 21 ตู้</t>
  </si>
  <si>
    <t>ตู้เหล็ก 2 บาน  บช.ปส.   แขวงตลาดบางเขน เขตหลักสี่ กรุงเทพมหานคร 20 ตู้</t>
  </si>
  <si>
    <t>กล้องถ่ายภาพนิ่ง ระบบดิจิตอล  ความละเอียด 16 ล้านพิกเซล บช.ปส.  แขวงตลาดบางเขน เขตหลักสี่ กรุงเทพมหานคร 13 ตัว</t>
  </si>
  <si>
    <t>อุปกรณ์ป้องกันเครือข่าย (Firewall) แบบที่ 2 บช.ปส.   แขวงตลาดบางเขน เขตหลักสี่ กรุงเทพมหานคร 1 ตัว</t>
  </si>
  <si>
    <t xml:space="preserve"> อุปกรณ์ป้องกันการบุกรุกเว็บไซต์ (Web Application Firewall) บช.ปส.    แขวงตลาดบางเขน เขตหลักสี่ กรุงเทพมหานคร </t>
  </si>
  <si>
    <t>อุปกรณ์กระจายสัญญาณไร้สาย (Access Point) แบบที่ 2 บช.ปส.   แขวงตลาดบางเขน เขตหลักสี่ กรุงเทพมหานคร 3 ตัว</t>
  </si>
  <si>
    <t>ตู้สำหรับติดตั้งเครื่องแม่ข่ายชนิด Blade (Enclosure/Chassis) แบบที่ 2  บช.ปส.  แขวงตลาดบางเขน เขตหลักสี่ กรุงเทพมหานคร 1 ตู้</t>
  </si>
  <si>
    <t>เครื่องคอมพิวเตอร์ สำหรับงานประมวลผล แบบที่ 2  บช.ปส.  แขวงตลาดบางเขน เขตหลักสี่ กรุงเทพมหานคร 40 เครื่อง</t>
  </si>
  <si>
    <t>เครื่องคอมพิวเตอร์ สำหรับงานประมวลผล แบบที่ 1  บช.ปส.  แขวงตลาดบางเขน เขตหลักสี่ กรุงเทพมหานคร 50 เครื่อง</t>
  </si>
  <si>
    <t>เครื่องคอมพิวเตอร์ สำหรับงานสำนักงาน  บช.ปส.  แขวงตลาดบางเขน เขตหลักสี่ กรุงเทพมหานคร 3 เครื่อง</t>
  </si>
  <si>
    <t>เครื่องคอมพิวเตอร์โน้ตบุ๊ก สำหรับงานประมวลผล  บช.ปส.  แขวงตลาดบางเขน เขตหลักสี่ กรุงเทพมหานคร 45 เครื่อง</t>
  </si>
  <si>
    <t>เครื่องคอมพิวเตอร์แม่ข่าย  แบบที่ 1 บช.ปส.   แขวงตลาดบางเขน เขตหลักสี่ กรุงเทพมหานคร 1 เครื่อง</t>
  </si>
  <si>
    <t>คอมพิวเตอร์แท็ปแล็ต  บช.ปส.   แขวงตลาดบางเขน เขตหลักสี่ กรุงเทพมหานคร 14 เครื่อง</t>
  </si>
  <si>
    <t xml:space="preserve"> เครื่องสำรองไฟฟ้า  ขนาด 3 kVA  บช.ปส.  แขวงตลาดบางเขน เขตหลักสี่ กรุงเทพมหานคร 1 เครื่อง</t>
  </si>
  <si>
    <t>เครื่องสำรองไฟฟ้า  ขนาด 1 kVA บช.ปส.  แขวงตลาดบางเขน เขตหลักสี่ กรุงเทพมหานคร 30 เครื่อง</t>
  </si>
  <si>
    <t>เครื่องสำรองไฟฟ้า ขนาด 800 VA บช.ปส.  แขวงตลาดบางเขน เขตหลักสี่ กรุงเทพมหานคร 4 เครื่อง</t>
  </si>
  <si>
    <t>เครื่องพิมพ์  Multifunction ชนิดเลเซอร์หรือชนิด LED สี บช.ปส.   แขวงตลาดบางเขน เขตหลักสี่ กรุงเทพมหานคร 20 เครื่อง</t>
  </si>
  <si>
    <t>เครื่องพิมพ์ชนิดเลเซอร์ หรือชนิด LED สี แบบ Network  บช.ปส.  แขวงตลาดบางเขน เขตหลักสี่ กรุงเทพมหานคร 5 เครื่อง</t>
  </si>
  <si>
    <t>เครื่องพิมพ์ชนิดเลเซอร์ หรือชนิด LED ขาวดำ ชนิด Network แบบที่ 2 (33 หน้าต่อนาที)  บช.ปส.  แขวงตลาดบางเขน เขตหลักสี่ กรุงเทพมหานคร 50 เครื่อง</t>
  </si>
  <si>
    <t xml:space="preserve"> เครื่องพิมพ์ชนิดเลเซอร์ หรือชนิด LED ขาวดำ ชนิด Network แบบที่ 1 (27 หน้าต่อนาที)  บช.ปส.  แขวงตลาดบางเขน เขตหลักสี่ กรุงเทพมหานคร 35 เครื่อง</t>
  </si>
  <si>
    <t xml:space="preserve"> เครื่องพิมพ์หน้ากว้าง บช.ปส.  แขวงตลาดบางเขน เขตหลักสี่ กรุงเทพมหานคร 4 เครื่อง</t>
  </si>
  <si>
    <t xml:space="preserve"> สแกนเนอร์  สำหรับงานเก็บเอกสารระดับศูนย์บริการ แบบที่ 1 บช.ปส.   แขวงตลาดบางเขน เขตหลักสี่ กรุงเทพมหานคร 2 เครื่อง</t>
  </si>
  <si>
    <t xml:space="preserve"> สแกนเนอร์  สำหรับงานเก็บเอกสารระดับศูนย์บริการ แบบที่ 2 บช.ปส.   แขวงตลาดบางเขน เขตหลักสี่ กรุงเทพมหานคร 11 เครื่อง</t>
  </si>
  <si>
    <t>เครื่องพลอตเตอร์ บช.ปส.    แขวงตลาดบางเขน เขตหลักสี่ กรุงเทพมหานคร 1 เครื่อง</t>
  </si>
  <si>
    <t>ระบบจัดการการเข้าถึงระบบสารสนเทศของ บช.ปส.   แขวงตลาดบางเขน เขตหลักสี่ กรุงเทพมหานคร 1 ระบบ</t>
  </si>
  <si>
    <t xml:space="preserve"> ปรับปรุงข้อมูลและพัฒนา website บช.ปส.   แขวงตลาดบางเขน เขตหลักสี่ กรุงเทพมหานคร 1 ระบบ</t>
  </si>
  <si>
    <t>กล้องบันทึกภาพแบบเคลื่อนไหว บช.ปส.   แขวงตลาดบางเขน เขตหลักสี่ กรุงเทพมหานคร 1 ตัว</t>
  </si>
  <si>
    <t>กล้องบันทึกข้อมูลสำหรับเจ้าหน้าที่สืบสวนปราบปรามประจำด่านตรวจ บช.ปส.   แขวงตลาดบางเขน เขตหลักสี่ กรุงเทพมหานคร 5 ตัว</t>
  </si>
  <si>
    <t xml:space="preserve"> เครื่องขยายเสียงสำหรับใช้ในการประชุมพร้อมอุปกรณ์ บช.ปส.   แขวงตลาดบางเขน เขตหลักสี่ กรุงเทพมหานคร 3 ตัว</t>
  </si>
  <si>
    <t>ไฟฉายติดปืน บช.ปส.   แขวงตลาดบางเขน เขตหลักสี่ กรุงเทพมหานคร 43 กระบอก</t>
  </si>
  <si>
    <t>GPS ใช้กับรถยนต์พร้อมแบตเตอรี่ 2,600 mAh บช.ปส.   แขวงตลาดบางเขน เขตหลักสี่ กรุงเทพมหานคร 20 ตัว</t>
  </si>
  <si>
    <t>กล้องบันทึกแบบซุกซ่อน บช.ปส.   แขวงตลาดบางเขน เขตหลักสี่ กรุงเทพมหานคร 3 ตัว</t>
  </si>
  <si>
    <t>ชุดโปรแกรมสำหรับวิเคราะห์วีดีโอ AMPED Five PRO บช.ปส.   แขวงตลาดบางเขน เขตหลักสี่ กรุงเทพมหานคร 1 ชุด</t>
  </si>
  <si>
    <t xml:space="preserve">เสื้อเกราะอ่อนป้องกันกระสุน ระดับ 3A บช.ปส.   แขวงตลาดบางเขน เขตหลักสี่ กรุงเทพมหานคร </t>
  </si>
  <si>
    <t xml:space="preserve">เครื่องถอดรหัสข้อมูลโทรศัพท์มือถือชนิดประจำที่ บช.ปส. แขวงตลาดบางเขน เขตหลักสี่ กรุงเทพมหานคร </t>
  </si>
  <si>
    <t xml:space="preserve">เครื่องถอดรหัสข้อมูลโทรศัพท์มือถือชนิดพกพา บช.ปส. แขวงตลาดบางเขน เขตหลักสี่ กรุงเทพมหานคร </t>
  </si>
  <si>
    <t xml:space="preserve"> ชุดดูดข้อมูลโทรศัพท์มือถือในสถานการณ์ฉับพลัน บช.ปส. แขวงตลาดบางเขน เขตหลักสี่ กรุงเทพมหานคร </t>
  </si>
  <si>
    <t xml:space="preserve"> ชุดเข้าถึงข้อมูลข่าวสารอิเล็กทรอนิกส์ แบบ 21 บช.ปส. แขวงตลาดบางเขน เขตหลักสี่ กรุงเทพมหานคร </t>
  </si>
  <si>
    <t xml:space="preserve"> License สำหรับชุดถอดรหัสและถ่ายโอนข้อมูลโทรศัพท์มือถือ บช.ปส.   แขวงตลาดบางเขน เขตหลักสี่ กรุงเทพมหานคร 22 เครื่อง</t>
  </si>
  <si>
    <t>กล้องช่วยเล็ง บช.ปส.   แขวงตลาดบางเขน เขตหลักสี่ กรุงเทพมหานคร 43 กล้อง</t>
  </si>
  <si>
    <t>ปรับปรุงประสิทธิภาพชุดเข้าถึงข้อมูลข่าวสารอิเล็กทรอนิกส์ แบบ 3 บช.ปส.   แขวงตลาดบางเขน เขตหลักสี่ กรุงเทพมหานคร 1 ชุด</t>
  </si>
  <si>
    <t>ปรับปรุงประสิทธิภาพชุดค้นหาตำแหน่งโทรศัพท์มือถือ บช.ปส.   แขวงตลาดบางเขน เขตหลักสี่ กรุงเทพมหานคร 1 ชุด</t>
  </si>
  <si>
    <t xml:space="preserve"> ระบบจัดเก็บ วิเคราะห์ข้อมูลด้านการข่าวยาเสพติดและสร้างความสัมพันธ์ฐานข้อมูล (IBM I2 Analyst Notebook, lbase) บช.ปส.   แขวงตลาดบางเขน เขตหลักสี่ กรุงเทพมหานคร 1 ระบบ</t>
  </si>
  <si>
    <t>ระบบวิเคราะห์เชิงยุทธศาสตร์ด้านสืบสวนปราบปรามยาเสพติด บช.ปส. แขวงตลาดบางเขน เขตหลักสี่ กรุงเทพมหานคร 1 ระบบ</t>
  </si>
  <si>
    <t>ระบบ Mobile Application Platfrom เพื่อการสืบสวนคดียาเสพติด (Android,IOS) บช.ปส.   แขวงตลาดบางเขน เขตหลักสี่ กรุงเทพมหานคร 1 ระบบ</t>
  </si>
  <si>
    <r>
      <t xml:space="preserve"> เครื่องเอ็กซเรย์ตรวจค้นยาเสพติด  3 เครื่อง </t>
    </r>
    <r>
      <rPr>
        <b/>
        <sz val="16"/>
        <color indexed="8"/>
        <rFont val="TH SarabunPSK"/>
        <family val="2"/>
      </rPr>
      <t>(ผูกพันเก่า งบประมาณทั้งสิ้น = 836,000,000 , ปี 2558 ตั้งงบประมาณ = - , ปี 2559 ตั้งงบประมาณ = 556,854,900 , ปี 2560 ตั้งงบประมาณ = -  , ปี 2561 ตั้งงบประมาณ = 279,145,100)</t>
    </r>
  </si>
  <si>
    <t xml:space="preserve"> แบตเตอรี่ สำหรับใช้กับ เครื่องรับ-ส่งวิทยุ แบบ Digital/Analog UHF/FM ชนิดมือถือ ขนาดกำลังส่ง ไม่น้อยกว่า 4 วัตต์ บช.ปส.   แขวงตลาดบางเขน เขตหลักสี่ กรุงเทพมหานคร 500 ก้อน</t>
  </si>
  <si>
    <t>ปรับปรุงลิฟท์โดยสาร 8 ชั้น ภายในอาคารที่ทำการ บช.ปส.   แขวงตลาดบางเขน เขตหลักสี่ กรุงเทพมหานคร 4 ตัว</t>
  </si>
  <si>
    <t>อาคารที่ทำการ กองกำกับการปฏิบัติการพิเศษ บช.ปส. แขวงตลาดบางเขน เขตหลักสี่ กรุงเทพมหานคร 1 หลัง</t>
  </si>
  <si>
    <t xml:space="preserve"> โครงการเพิ่มประสิทธิภาพชุดอาวุธพิเศษและชุดรักษาความปลอดภัยบุคคลและสถานที่สำคัญ บก.ส.3 แขวงวังใหม่ เขตปทุมวัน กรุงเทพมหานคร วงเงิน 26,054,600 บาท จำนวน 7 รายการ</t>
  </si>
  <si>
    <t xml:space="preserve">ปืนลูกซองแบบ02 ขนาด 12 (Gauge) </t>
  </si>
  <si>
    <t xml:space="preserve">โล่กันกระสุน </t>
  </si>
  <si>
    <t xml:space="preserve"> รถโจมตีแบบตรวจการณ์ขับเคลื่อน 4 ล้อ </t>
  </si>
  <si>
    <t xml:space="preserve">ปืนพกแบบอัตโนมัติ ขนาด 9 มม. </t>
  </si>
  <si>
    <t xml:space="preserve">อาวุธปืนกล ขนาด 9 มม. </t>
  </si>
  <si>
    <t xml:space="preserve">หมวกพร้อมกระบังหน้าป้องกันกระสุนปืน </t>
  </si>
  <si>
    <t xml:space="preserve"> เสื้อเกราะป้องกันกระสุน พร้อมแผ่นเกราะแข็ง </t>
  </si>
  <si>
    <t>เสื้อเกราะอ่อนป้องกันกระสุน แบบสวมใส่ภายในเสื้อคลุม  กองบังคับการตำรวจสันติบาล 3  แขวงปทุมวัน เขตปทุมวัน กรุงเทพมหานคร 100 ตัว</t>
  </si>
  <si>
    <t>โครงการจัดหาอาวุธยุทโธปกรณ์สำหรับการปฏิบัติงานข่าวกรอง บก.ส.2 แขวงอนุสาวรีย์ เขตบางเขน กรุงเทพมหานคร 64,293,000 บาท จำนวน 7 รายการ</t>
  </si>
  <si>
    <t xml:space="preserve"> ปืนพกแบบกึ่งอัตโนมัติ ขนาด 9 มม. </t>
  </si>
  <si>
    <t xml:space="preserve">เสื้อเกราะอ่อนป้องกันกระสุน งานสืบสวน </t>
  </si>
  <si>
    <t xml:space="preserve">ปืนเล็กสั้นอัตโนมัติ ขนาด 5.56 มม. พร้อมซองบรรจุกระสุน 30 นัด และอุปกรณ์ประจำปืน </t>
  </si>
  <si>
    <t xml:space="preserve">อาวุธปืนกลมือ ขนาด 9 มม. </t>
  </si>
  <si>
    <t xml:space="preserve"> ปืนลูกซองกึ่งอัตโนมัติ พร้อมอุปกรณ์ </t>
  </si>
  <si>
    <t>ตั้งแผงกั้นทางเดินช่องตรวจหนังสือเดินทาง ณ จุดผ่านแดนบ้านคลองลึก ตม.จว.สระแก้ว  ตำบลท่าข้าม อำเภออรัญประเทศ จังหวัดสระแก้ว 1 ชุด</t>
  </si>
  <si>
    <t xml:space="preserve">  เก้าอี้   ตม.จว.นราธิวาส ตำบลสุไหงโก-ลก อำเภอสุไหงโก-ลก จังหวัดนราธิวาส 1 ชุด</t>
  </si>
  <si>
    <t>รถตู้โดยสารจำนวน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ตม.จว.ตาก ตำบลท่าสายลวด อำเภอแม่สอด จังหวัดตาก 1 คัน</t>
  </si>
  <si>
    <t xml:space="preserve"> เครื่องตรวจหนังสือเดินทางพร้อมอุปกรณ์ และติดตั้ง(PIBICS) ณ สนามบินนานาชาติอู่ตะเภาแห่งใหม่  ตม.จว. ระยอง  ตำบลพลา อำเภอบ้านฉาง จังหวัดระยอง 6 ชุด</t>
  </si>
  <si>
    <t>เสากั้นทางเดิน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200 อัน</t>
  </si>
  <si>
    <t>ป้ายประชาสัมพันธ์ไฟวิ่ง LED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1 ป้าย</t>
  </si>
  <si>
    <t xml:space="preserve"> เครื่องคอมพิวเตอร์ สำหรับงานสำนักงาน (จอขนาดไม่น้อยกว่า 19 นิ้ว)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10 เครื่อง</t>
  </si>
  <si>
    <t>เครื่องคอมพิวเตอร์โน้ตบุ๊ก สำหรับงานประมวลผล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10 เครื่อง</t>
  </si>
  <si>
    <t>เครื่องพิมพ์ ชนิดเลเซอร์หรือชนิด LED ขาวดำ ชนิด Network แบบที่ 1 (27 หน้า/นาที)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5 เครื่อง</t>
  </si>
  <si>
    <t>เครื่องพิมพ์แบบฉีดหมึก (Inkjet Printer) สำหรับกระดาษขนาด A3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5 เครื่อง</t>
  </si>
  <si>
    <t>เครื่องมัลติมีเดียโปรเจคเตอร์ ระดับ XGA ขนาด 3,500 ANSI Lumens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1 เครื่อง</t>
  </si>
  <si>
    <t xml:space="preserve"> จอรับภาพ ชนิดมอเตอร์ไฟฟ้า ขนาดเส้นทะแยงมุม 180 นิ้ว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1 จอ</t>
  </si>
  <si>
    <t xml:space="preserve"> โทรทัศน์ แอล อี ดี (LED TV) ระดับความละเอียดจอภาพ 1920 x 1080 พิกเซล ขนาด 50 นิ้ว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1 เครื่อง</t>
  </si>
  <si>
    <t>ตู้เย็น ขนาด 13 คิวบิกฟุต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1 ตู้</t>
  </si>
  <si>
    <t>กล้องถ่ายภาพนิ่ง ระบบดิจิตอลความละเอียด 16 ล้านพิกเซล เพื่อเสริมประสิทธิภาพในการปฏิบัติงานตรวจคนเข้าเมือง ณ สนามบินนานาชาติอู่ตะเภาแห่งใหม่  ตม.จว.ระยอง ตำบลพลา อำเภอบ้านฉาง จังหวัดระยอง 1 ตัว</t>
  </si>
  <si>
    <t>เครื่องทำลายเอกสาร แบบทำลายครั้งละ 20 แผ่น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1 เครื่อง</t>
  </si>
  <si>
    <t>โต๊ะหมู่บูชา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1 ชุด</t>
  </si>
  <si>
    <t xml:space="preserve"> ตู้เหล็ก 2 บาน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6 ตู้</t>
  </si>
  <si>
    <t>ตู้เหล็ก 4 ลิ้นชัก เพื่อเสริมประสิทธิภาพในการปฏิบัติงานตรวจคนเข้าเมือง ตรวจคนเข้าเมืองจังหวัดระยอง ตำบลพลา อำเภอบ้านฉาง จังหวัดระยอง 4 ตู้</t>
  </si>
  <si>
    <t>ตู้ล็อกเกอร์ 18 ช่อง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ตรวจคนเข้าเมืองจังหวัดระยอง ตำบลพลา อำเภอบ้านฉาง จังหวัดระยอง 5 ตู้</t>
  </si>
  <si>
    <t>ตู้เหล็กเก็บแบบฟอร์ม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ตรวจคนเข้าเมืองจังหวัดระยอง ตำบลพลา อำเภอบ้านฉาง จังหวัดระยอง 10 ตู้</t>
  </si>
  <si>
    <t xml:space="preserve"> ตู้เหล็กเก็บแบบฟอร์ม สำนักงานตรวจคนเข้าเมือง แขวงทุ่งมหาเมฆ เขตสาทร กรุงเทพมหานคร 6 ตู้</t>
  </si>
  <si>
    <t>โต๊ะทำงาน สำนักงานตรวจคนเข้าเมือง แขวงทุ่งมหาเมฆ เขตสาทร กรุงเทพมหานคร 8 ตัว</t>
  </si>
  <si>
    <t xml:space="preserve"> เก้าอี้ทำงาน สำนักงานตรวจคนเข้าเมืองแขวงทุ่งมหาเมฆ เขตสาทร กรุงเทพมหานคร 25 ตัว</t>
  </si>
  <si>
    <t xml:space="preserve"> รถบรรทุก (ดีเซล)  ขนาด 2 ตัน ปริมาตรกระบอกสูบไม่ต่ำกว่า 2,700 ซีซี แบบ 6 ล้อ ตม.จว.ตาก ตำบลท่าสายลวด อำเภอแม่สอด จังหวัดตาก   2 คัน</t>
  </si>
  <si>
    <t>รถบรรทุก (ดีเซล) 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  ตม.จว.ตาก  ตำบลท่าสายลวด อำเภอแม่สอด จังหวัดตาก 3 คัน</t>
  </si>
  <si>
    <t>จัดหาครุภัณฑ์ (เฟอร์นิเจอร์) ประจำภายในอาคารตรวจบุคคล (Terminal) ตม.จว.ตาก ตำบลท่าสายลวด อำเภอแม่สอด  จังหวัดตาก 1 ชุด</t>
  </si>
  <si>
    <t>ปรับปรุงอาคารควบคุมผู้ต้องกัก ตม.จว.ตาก ตำบลท่าสายลวด อำเภอแม่สอด จังหวัดตาก 1 แห่ง</t>
  </si>
  <si>
    <t>ปรับปรุงเสริมสร้างความมั่นคงแข็งแรง อาคารควบคุมคนต่างด้าว ตม.จว.มุกดาหาร ตำบลบางทรายใหญ่ อำเภอเมืองมุกดาหาร จังหวัดมุกดาหาร 1 แห่ง</t>
  </si>
  <si>
    <t>ปรับปรุงเสริมความมั่นคง แข็งแรงอาคารควบคุมผู้ต้องกัก ตม.จว.สงขลา ตำบลสำนักขาม อำเภอสะเดา จังหวัดสงขลา 1 แห่ง</t>
  </si>
  <si>
    <t>รั้วรอบบริเวณที่ทำการ ด่าน ตม.ปาดังเบซาร์  ตำบลปาดังเบซาร์ อำเภอสะเดา จังหวัดสงขลา 1 แห่ง</t>
  </si>
  <si>
    <t xml:space="preserve"> โรงจอดรถ ของ บก.ตม.4 และ กก.บคด.บก.ตม.4 ตำบลสำราญ อำเภอเมืองขอนแก่น จังหวัดขอนแก่น 6 หลัง</t>
  </si>
  <si>
    <t>ค่าปรับปรุงอาคารที่ทำการและสิ่งก่อสร้างประกอบ   ตม.จว.ตรัง  ตำบลกันตัง อำเภอกันตัง จังหวัดตรัง 1 แห่ง</t>
  </si>
  <si>
    <t>ปรับปรุงเรือนแถวชั้นประทวน 10 คูหา ตม.จว.แม่ฮ่องสอน บก.ตม.5  1 หลัง ต.ปากหมู อ.เมืองแม่ฮ่องสอน จ.แม่ฮ่องสอน</t>
  </si>
  <si>
    <t>ปรับปรุงบ้านพักระดับ สว.   ตม.จว.แม่ฮ่องสอน บก.ตม.5 1 หลัง ต.ปากหมู อ.เมืองแม่ฮ่องสอน จ.แม่ฮ่องสอน</t>
  </si>
  <si>
    <t>ปรับปรุงบ้านพักระดับ รอง สว. ตม.จว.แม่ฮ่องสอน บก.ตม.5  1 หลัง ต.ปากหมู อ.เมืองแม่ฮ่องสอน จ.แม่ฮ่องสอน</t>
  </si>
  <si>
    <t>ปรับปรุงภูมิทัศน์ และสภาพแวดล้อม บริเวณเรือนแถวชั้นประทวน และพลตำรวจ 10 คูหา จำนวน 4 หลัง ด่าน ตม.เชียงแสน อ.เชียงแสน จว.เชียงราย</t>
  </si>
  <si>
    <t>ปรับปรุงภูมิทัศน์ จัดทำสนามเด็กเล่นเพื่อบุตรหลานข้าราชการตำรวจ ด่าน ตม.เชียงแสน อ.เชียงแสน จว.เชียงราย</t>
  </si>
  <si>
    <t>ปรับปรุงภูมิทัศน์ปูตัวหนอนและปลูกต้นไม้ บริเวณหน้าเรือนแถวชั้นประทวน และพลตำรวจ 10 คูหา จำนวน 4 หลัง ด่าน ตม.เชียงแสน อ.เชียงแสน จว.เชียงราย</t>
  </si>
  <si>
    <t>รั้ว และกำแพงกันดินรอบอาคารที่ทำการและอาคารควบคุม คนต่างด้าว ด่าน ตม.เชียงแสน ตำบลเวียง อำเภอเชียงของ จังหวัดเชียงราย 1 แห่ง</t>
  </si>
  <si>
    <t>เรือนแถวชั้นประทวน 10 คูหา พร้อมที่จอดรถและลานซักล้าง ของ ตม.จว.อุบลราชธานี ตำบลเขมราฐ อำเภอเขมราฐ จังหวัดอุบลราชธานี 1 หลัง</t>
  </si>
  <si>
    <t>เรือนแถวชั้นประทวน 10 คูหา พร้อมที่จอดรถและลานซักล้าง ของ ตม.จว.อำนาจเจริญ ตำบลบุ่ง อำเภอเมืองอำนาจเจริญ จังหวัดอำนาจเจริญ 1 หลัง</t>
  </si>
  <si>
    <t xml:space="preserve"> ปรับปรุง (หน่วยเฉพาะทาง) สตม. แขวงทุ่งสีกัน เขตดอนเมือง กรุงเทพมหานคร 1 หน่วย</t>
  </si>
  <si>
    <t>อาคารบ้านพักอาศัย(แฟลต) สูง 5 ชั้น 50 ครอบครัว ด่าน ตม.ทอ.ภูเก็ต (สตม.) ตำบลตลาดใหญ่ อำเภอเมืองภูเก็ต จังหวัดภูเก็ต 1 หลัง</t>
  </si>
  <si>
    <t>อาคารที่ทำการตำรวจตรวจคนเข้าเมือง แบบที่ 1 พร้อมส่วนประกอบ ตม.จว.ลำพูน ตำบลบ้านกลาง อำเภอเมืองลำพูน จังหวัดลำพูน 1 หลัง</t>
  </si>
  <si>
    <t>อาคารที่ทำการ พร้อมส่วนประกอบ ตม.จว.ลำปาง  ตำบลกล้วยแพะ อำเภอเมืองลำปาง จังหวัดลำปาง 1 หลัง</t>
  </si>
  <si>
    <t>อาคารที่ทำการ พร้อมส่วนประกอบ ตม.จว.อุตรดิตถ์  ตำบลท่าอิฐ อำเภอเมืองอุตรดิตถ์ จังหวัดอุตรดิตถ์ 1 หลัง</t>
  </si>
  <si>
    <t xml:space="preserve"> อาคารที่ทำการ ตม.จว.พะเยา (สตม.) ตำบลแม่ปืม อำเภอเมืองพะเยา จังหวัดพะเยา 1 หลัง</t>
  </si>
  <si>
    <t>อาคารอเนกประสงค์ ตม.จว.ศรีสะเกษ ตำบลไพรพัฒนา อำเภอภูสิงห์ จังหวัดศรีสะเกษ 1 หลัง</t>
  </si>
  <si>
    <t>ก่อสร้างประตูทางเข้า-ออก รั้วรอบบริเวณและป้ายชื่อหน่วยงาน ตม.จว.อุบลราชธานี (สตม.) ตำบลนิคมสร้างตนเองลำโดมน้อย อำเภอสิรินธร จังหวัดอุบลราชธานี 1 แห่ง</t>
  </si>
  <si>
    <t>อาคารด่านตรวจคนเข้าเมืองจังหวัดอำนาจเจริญ พร้อมสิ่งก่อสร้างประกอบ ตม.จว.อำนาจเจริญ ตำบลบุ่ง อำเภอเมืองอำนาจเจริญ จังหวัดอำนาจเจริญ 1 หลัง</t>
  </si>
  <si>
    <t>ค่าปรับปรุงอาคารที่ทำการและบ้านพักอาศัยข้าราชการ ตม.จว.สมุทรสงคราม ตำบลลาดใหญ่ อำเภอเมืองสมุทรสงคราม จังหวัดสมุทรสงคราม 1 หลัง</t>
  </si>
  <si>
    <t>ปรับปรุงอาคารที่ทำการสถานีตำรวจภูธรหาดใหญ่ (หลังเก่า) เพื่อเป็นพื้นที่ทำการ ของ ตม.จว.สงขลา (สตม.) ตำบลสำนักขาม อำเภอสะเดา จังหวัดสงขลา 1 หลัง</t>
  </si>
  <si>
    <t>อาคารที่ทำการ พร้อมส่วนควบ ตม.จว.ยะลา  ตำบลท่าสาป อำเภอเมืองยะลา จังหวัดยะลา 1 หลัง</t>
  </si>
  <si>
    <t xml:space="preserve"> โครงการพัฒนาคุณภาพการศึกษาโดยใช้เทคโนโลยีสารสนเทศ รร.ตชด.รางวัลอินทิรา คานธี ตำบลแม่ตื่น อำเภออมก๋อย จังหวัดเชียงใหม่ (กก.ตชด.33) 1 ห้อง</t>
  </si>
  <si>
    <t xml:space="preserve"> โครงการพัฒนาคุณภาพการศึกษาโดยใช้เทคโนโลยีสารสนเทศ รร.ตชด.จุฬา-ธรรมศาสตร์ 3 ตำบลแม่หละ อำเภอท่าสองยาง จังหวัดตาก (กก.ตชด.34) 1 ห้อง</t>
  </si>
  <si>
    <t>โครงการพัฒนาคุณภาพการศึกษาโดยใช้เทคโนโลยีสารสนเทศ รร.ตชด.ช่างกลปทุมวันฯ ตำบลดอนเตย อำเภอนาทม จังหวัดนครพนม (กก.ตชด.23) 1 ห้อง</t>
  </si>
  <si>
    <t xml:space="preserve"> โครงการพัฒนาคุณภาพการศึกษาโดยใช้เทคโนโลยีสารสนเทศ ศกร.ตชด.บ้านชุมชนใต้ร่มพระบารมี ตำบลบ้านค้อ อำเภอคำชะอี จังหวัดมุกดาหาร (กก.ตชด.23) 1 ห้อง</t>
  </si>
  <si>
    <t>โครงการพัฒนาคุณภาพการศึกษาโดยใช้เทคโนโลยีสารสนเทศ รร.ตชด.บ้านเขาสารภี ตำบลทับพริก อำเภออรัญประเทศ จังหวัดสระแก้ว (กก.ตชด.12) 1 ห้อง</t>
  </si>
  <si>
    <t>โครงการพัฒนาคุณภาพการศึกษาโดยใช้เทคโนโลยีสารสนเทศ รร.ตชด.สหธนาคารกรุงเทพ ตำบลหนองลู อำเภอสังขละบุรี จังหวัดกาญจนบุรี (กก.ตชด.13) 1 ห้อง</t>
  </si>
  <si>
    <t>โครงการพัฒนาคุณภาพการศึกษาโดยใช้เทคโนโลยีสารสนเทศ รร.ตชด.บ้านย่านชื่อ ตำบลหาดขาม อำเภอกุยบุรี จังหวัดประจวบคีรีขันธ์ (กก.ตชด.14) 1 ห้อง</t>
  </si>
  <si>
    <t>โครงการพัฒนาคุณภาพการศึกษาโดยใช้เทคโนโลยีสารสนเทศ ศกร.ตชด.บ้านห้วยตง ตำบลกรุงชิง อำเภอนบพิตำ จังหวัดนครศรีธรรมราช (กก.ตชด.42) 1 ห้อง</t>
  </si>
  <si>
    <t xml:space="preserve"> โครงการพัฒนาคุณภาพการศึกษาโดยใช้เทคโนโลยีสารสนเทศ รร.ตชด.สื่อมวลชนกีฬา ตำบลสำนักแต้ว อำเภอสะเดา จังหวัดสงขลา (กก.ตชด.43) 1 ห้อง</t>
  </si>
  <si>
    <t xml:space="preserve"> โครงการพัฒนาคุณภาพการศึกษาโดยใช้เทคโนโลยีสารสนเทศ รร.ตชด.ยูงทองประชาสรรค์ ตำบลควนกาหลง อำเภอควนกาหลง จังหวัดสตูล (กก.ตชด.43) 1 ห้อง</t>
  </si>
  <si>
    <t xml:space="preserve"> โครงการพัฒนาคุณภาพการศึกษาโดยใช้เทคโนโลยีสารสนเทศ รร.ตชด.สันติราษฎร์ประชาบำรุง ตำบลปะเหลียน อำเภอปะเหลียน จังหวัดตรัง (กก.ตชด.43) 1 ห้อง</t>
  </si>
  <si>
    <t xml:space="preserve"> โครงการพัฒนาคุณภาพการศึกษาโดยใช้เทคโนโลยีสารสนเทศ รร.ตชด.บ้านควนตะแบก ตำบลเกาะเต่า อำเภอป่าพะยอม จังหวัดพัทลุง (กก.ตชด.43) 1 ห้อง</t>
  </si>
  <si>
    <t>ชุดเครื่องแต่งกาย เจ้าหน้าที่ปฏิบัติการเก็บกู้และทำลายวัตถุระเบิด ประกอบคุณลักษณะเฉพาะชุด เครื่องมือเทคนิคปฏิบัติการเก็บกู้วัตถุระเบิด กองบัญชาการตำรวจตระเวนชายแดน  แขวงสามเสนใน เขตพญาไท กรุงเทพมหานคร 130 ชุด</t>
  </si>
  <si>
    <t>รถพยาบาลฉุกเฉิน (รถกระบะ) ปริมาตรกระบอกสูบไม่ต่ำกว่า 2,400 ซีซี กองบัญชาการตำรวจตระเวนชายแดน แขวงสามเสนใน เขตพญาไท กรุงเทพมหานคร 10 คัน</t>
  </si>
  <si>
    <t xml:space="preserve"> อาวุธปืนพกลูกโม่ ขนาด .38 นิ้ว ลำกล้องยาว 4 นิ้ว กองบัญชาการตำรวจตระเวนชายแดน  แขวงสามเสนใน เขตพญาไท กรุงเทพมหานคร 400 กระบอก</t>
  </si>
  <si>
    <t xml:space="preserve"> เครื่องรับ-ส่งวิทยุ ระบบ HF/SSB/AM CW ชนิดประจำที่ ขนาดกำลังส่ง 125 วัตต์ พร้อมอุปกรณ์ กองบัญชาการตำรวจตระเวนชายแดน  แขวงสามเสนใน เขตพญาไท กรุงเทพมหานคร 30 ชุด</t>
  </si>
  <si>
    <t xml:space="preserve"> ปรับปรุงอื่นๆ กฝ.3 ตำบลแจระแม อำเภอเมืองอุบลราชธานี จังหวัดอุบลราชธานี 1 หน่วยฝึก</t>
  </si>
  <si>
    <t xml:space="preserve"> ปรับปรุงอื่นๆ กฝ.5 ตำบลอินทขิล อำเภอแม่แตง จังหวัดเชียงใหม่ 1 หน่วยฝึก</t>
  </si>
  <si>
    <t>ปรับปรุงอื่นๆ กฝ.8 ตำบลถ้ำใหญ่ อำเภอทุ่งสง จังหวัดนครศรีธรรมราช 1 หน่วยฝึก</t>
  </si>
  <si>
    <t xml:space="preserve"> ปรับปรุงอื่นๆ กฝ.9 ตำบลเขามีเกียรติ อำเภอสะเดา จังหวัดสงขลา 1 หน่วยฝึก</t>
  </si>
  <si>
    <t>อาคารพยาบาล บก.ตชด.ภาค 3 ตำบลอินทขิล อำเภอแม่แตง จังหวัดเชียงใหม่ 1 หลัง</t>
  </si>
  <si>
    <t>ปรับปรุงระบบประปา กองร้อยตำรวจตระเวนชายแดนที่ 336 ตำบลปางหมู อำเภอเมืองแม่ฮ่องสอน จังหวัดแม่ฮ่องสอน 1 รายการ</t>
  </si>
  <si>
    <t>ถนนลาดยางภายใน กองร้อยตำรวจตระเวนชายแดนที่ 212 ตำบลเฉนียง อำเภอเมืองสุรินทร์ จังหวัดสุรินทร์ 1 รายการ</t>
  </si>
  <si>
    <t>ถนนลาดยางแอสฟัลท์ติกคอนกรีต กองกำกับการ 3 กองบังคับการฝึกพิเศษ กองบัญชาการตำรวจตระเวนชายแดน ตำบลแจระแม อำเภอเมืองอุบลราชธานี จังหวัดอุบลราชธานี 1 รายการ</t>
  </si>
  <si>
    <t>ปรับปรุงระบบไฟฟ้าภายใน กองบังคับการตำรวจตระเวนชายแดน ภาค 1 ตำบลคลองห้า อำเภอคลองหลวง จังหวัดปทุมธานี 1 รายการ</t>
  </si>
  <si>
    <t>ถนนลาดยางแอสฟัลท์ติก กองกำกับการ 2 กองบังคับการฝึกพิเศษ กองบัญชาการตำรวจตระเวนชายแดน ตำบลวังเย็น อำเภอแปลงยาว จังหวัดฉะเชิงเทรา 1 รายการ</t>
  </si>
  <si>
    <t>ถนนคอนกรีตเสริมเหล็ก กองกำกับการตำรวจตระเวนชายแดนที่ 12 ตำบลบ้านใหม่หนองไทร อำเภออรัญประเทศ จังหวัดสระแก้ว 1 รายการ</t>
  </si>
  <si>
    <t>ถนนคอนกรีตเสริมเหล็ก กองร้อยตำรวจตระเวนชายแดนที่ 124 ตำบลตาพระยา อำเภอตาพระยา จังหวัดสระแก้ว 1 รายการ</t>
  </si>
  <si>
    <t>ถนนคอนกรีตเสริมเหล็ก กองร้อยตำรวจตระเวนชายแดนที่ 125 ตำบลตาพระยา อำเภอตาพระยา จังหวัดสระแก้ว 1 รายการ</t>
  </si>
  <si>
    <t>ถนนคอนกรีตเสริมเหล็ก กองร้อยตำรวจตระเวนชายแดนที่ 126 ตำบลบ้านใหม่หนองไทร อำเภออรัญประเทศ จังหวัดสระแก้ว 1 รายการ</t>
  </si>
  <si>
    <t>ถนนคอนกรีตเสริมเหล็ก กองร้อยตำรวจตระเวนชายแดนที่ 127 ตำบลคลองหินปูน อำเภอวังน้ำเย็น จังหวัดสระแก้ว 1 รายการ</t>
  </si>
  <si>
    <t>ระบบประปาบาดาลหอถังแชมเปญ กองกำกับการ 8 กองบังคับการฝึกพิเศษ กองบัญชาการตำรวจตระเวนชายแดน ตำบลถ้ำใหญ่ อำเภอทุ่งสง จังหวัดนครศรีธรรมราช 1 รายการ</t>
  </si>
  <si>
    <t>ปรับปรุงถนนภายใน กองกำกับการ 8 กองบังคับการฝึกพิเศษ กองบัญชาการตำรวจตระเวนชายแดน ตำบลถ้ำใหญ่ อำเภอทุ่งสง จังหวัดนครศรีธรรมราช 1 รายการ</t>
  </si>
  <si>
    <t>ปรับปรุงซ่อมแซมเรือนแถวชั้นประทวน 2 ชั้น จำนวน 4 หลัง กก.ตชด.11 ต.มะขาม อ.มะขาม จว.จันทบุรี</t>
  </si>
  <si>
    <t>ปรับปรุงบ้านพักระดับ สว. - ผบ.ร้อย จำนวน  3  หลัง กก.ตชด.24 ต.หนองบัว อ.เมือง จว.อุดรธานี</t>
  </si>
  <si>
    <t>ปรับปรุงเรือนแถวชั้นประทวน หมายเลขหลังที่ 93, 135  จำนวน 2 หลัง บก.ตชด.ภาค 3 ต.อินทขิล อ.แม่แตง จว.เชียงใหม่</t>
  </si>
  <si>
    <t>ปรับปรุงเรือนแถวชั้นประทวน 2 ชั้น จำนวน 1 หลัง ร้อย ตชด.115 ต.โป่งน้ำร้อน อ.โป่งน้ำร้อน จว.จันทบุรี</t>
  </si>
  <si>
    <t>ปรับปรุงเรือนแถวชั้นประทวน 2 ชั้น จำนวน 1 หลัง ร้อย ตชด.116 ต.บ่อพลอย อ.บ่อไร่ จว.ตราด</t>
  </si>
  <si>
    <t xml:space="preserve">ปรับปรุงเรือนแถวชั้นประทวน 2 ชั้น จำนวน 1 หลัง ร้อย ตชด.117 ต.เนินทราย อ.เมือง จว.ตราด </t>
  </si>
  <si>
    <t>ปรับปรุงบ้านพัก รอง ผบก. หมายเลข 3/2, 3/15  2 หลัง บก.ตชด.ภาค 3 ต.อินทขิล อ.แม่แตง จว.เชียงใหม่</t>
  </si>
  <si>
    <t>ปรับปรุงเรือนแถวชั้นประทวน 10 คูหา 8  หลัง บก.ตชด.ภาค 1 ต.คลองห้า อ.คลองหลวง จว.ปทุมธานี</t>
  </si>
  <si>
    <r>
      <t xml:space="preserve"> โครงการศูนย์ฝึกอบรมพัฒนาบุคลากรและสวัสดิการ สำนักงานตำรวจแห่งชาติ ระยะที่ 2  ตำบลชะอำ อำเภอชะอำ จังหวัดเพชรบุรี 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252,000,000 , ปี 2560 ตั้งงบประมาณ = 59,373,200 บ. , ปี 2561 ตั้งงบประมาณ = 50,467,200  , ปี 2562 ผูกพันงบประมาณ = 142,159,600)</t>
    </r>
  </si>
  <si>
    <t xml:space="preserve"> เรือนแถวชั้นประทวน ขนาด 10 คูหา กองบังคับการตำรวจตระเวนชายแดน ภาค 3  ตำบลอินทขิล อำเภอแม่แตง จังหวัดเชียงใหม่ 5 หลัง</t>
  </si>
  <si>
    <t xml:space="preserve"> เรือนแถวชั้นประทวน ขนาด 10 คูหา กองกำกับการ 5 กองบังคับการฝึกพิเศษ กองบัญชาการตำรวจตระเวนชายแดน  ตำบลอินทขิล อำเภอแม่แตง จังหวัดเชียงใหม่ 1 หลัง</t>
  </si>
  <si>
    <t>เรือนแถวชั้นประทวน ขนาด 10 คูหา กองร้อยตำรวจตระเวนชายแดนที่ 215 ตำบลนางรอง อำเภอนางรอง จังหวัดบุรีรัมย์ 1 หลัง</t>
  </si>
  <si>
    <t>เรือนแถวชั้นประทวน ขนาด 10 คูหา กองร้อยตำรวจตระเวนชายแดนที่ 216 ตำบลโคกม้า อำเภอประโคนชัย จังหวัดบุรีรัมย์ 1 หลัง</t>
  </si>
  <si>
    <t>เรือนแถวชั้นประทวน ขนาด 10 คูหา กองร้อยตำรวจตระเวนชายแดนที่ 214 ตำบลสังขะ อำเภอสังขะ จังหวัดสุรินทร์ 1 หลัง</t>
  </si>
  <si>
    <t>เรือนแถวชั้นประทวน ขนาด 10 คูหา กองร้อยตำรวจตระเวนชายแดนที่ 217 ตำบลกังแอน อำเภอปราสาท จังหวัดสุรินทร์ 1 หลัง</t>
  </si>
  <si>
    <t>เรือนแถวชั้นประทวน ขนาด 10 คูหา กองกำกับการตำรวจตระเวนชายแดนที่ 24  ตำบลหนองบัว อำเภอเมืองอุดรธานี จังหวัดอุดรธานี 1 หลัง</t>
  </si>
  <si>
    <t xml:space="preserve"> เรือนแถวชั้นประทวน ขนาด 10 คูหา กองร้อยตำรวจตระเวนชายแดนที่ 246  ตำบลเชียงคาน อำเภอเชียงคาน จังหวัดเลย 1 หลัง</t>
  </si>
  <si>
    <t xml:space="preserve"> เรือนแถวชั้นประทวน ขนาด 10 คูหา กองร้อยตำรวจตระเวนชายแดนที่ 247 ตำบลด่านซ้าย อำเภอด่านซ้าย จังหวัดเลย 1 หลัง</t>
  </si>
  <si>
    <t>เรือนแถวชั้นประทวน ขนาด 10 คูหา กองร้อยตำรวจตระเวนชายแดนที่ 245 ตำบลหาดคำ อำเภอเมืองหนองคาย จังหวัดหนองคาย 1 หลัง</t>
  </si>
  <si>
    <t xml:space="preserve"> เรือนแถวชั้นประทวน ขนาด 10 คูหา กองร้อยตำรวจตระเวนชายแดนที่ 244 ตำบลบึงกาฬ อำเภอเมืองบึงกาฬ จังหวัดบึงกาฬ 1 หลัง</t>
  </si>
  <si>
    <t xml:space="preserve"> แฟลต 5 ชั้น 40 ครอบครัว แบบไม่มีใต้ถุนจอดรถ(ซอยลือชา) กองบัญชาการตำรวจตระเวนชายแดน  แขวงสามเสนใน เขตพญาไท กรุงเทพมหานคร 1 หลัง</t>
  </si>
  <si>
    <t>เรือนแถวชั้นประทวน ขนาด 10 คูหา กองกำกับการ 1 กองบังคับการฝึกพิเศษ กองบัญชาการตำรวจตระเวนชายแดน  ตำบลชะอำ อำเภอชะอำ จังหวัดเพชรบุรี 1 หลัง</t>
  </si>
  <si>
    <t>เรือนแถวชั้นประทวน ขนาด 10 คูหา กองบังคับการสนับสนุนทางอากาศ กองบัญชาการตำรวจตระเวนชายแดน  ตำบลชะอำ อำเภอชะอำ จังหวัดเพชรบุรี 1 หลัง</t>
  </si>
  <si>
    <t xml:space="preserve"> เรือนแถวชั้นประทวน ขนาด 10 คูหา กองกำกับการ 8 กองบังคับการฝึกพิเศษ กองบัญชาการตำรวจตระเวนชายแดน  ตำบลถ้ำใหญ่ อำเภอทุ่งสง จังหวัดนครศรีธรรมราช 1 หลัง</t>
  </si>
  <si>
    <t xml:space="preserve"> เรือนแถวชั้นประทวน ขนาด 10 คูหา กองร้อยตำรวจตระเวนชายแดนที่ 436 ตำบลคลองขุด อำเภอเมืองสตูล จังหวัดสตูล 1 หลัง</t>
  </si>
  <si>
    <t xml:space="preserve"> อาคารโรงจอดรถยนต์ 4 ช่อง 8 คัน บก.ตชด.ภาค 3 ตำบลอินทขิล อำเภอแม่แตง จังหวัดเชียงใหม่ 10 หลัง</t>
  </si>
  <si>
    <t xml:space="preserve"> สนามยิงปืนพก บก.ตชด.ภาค 3 ตำบลอินทขิล อำเภอแม่แตง จังหวัดเชียงใหม่ 1 รายการ</t>
  </si>
  <si>
    <t xml:space="preserve"> ถนนคอนกรีต (คสล.) กองร้อยตำรวจตระเวนชายแดนที่ 333 ตำบลหนองหาร อำเภอสันทราย จังหวัดเชียงใหม่ 1 รายการ</t>
  </si>
  <si>
    <t>ถนนลาดยางแอสฟัลท์ติก กองร้อยตำรวจตระเวนชายแดนที่ 335 ตำบลทุ่งข้าวพวง อำเภอเชียงดาว จังหวัดเชียงใหม่ 1 รายการ</t>
  </si>
  <si>
    <t>ถนนภายในขนาดกว้าง 4 เมตร ยาว 2,000 เมตร กองกำกับการ 5 กองบังคับการฝึกพิเศษ กองบัญชาการตำรวจตระเวนชายแดน ตำบลอินทขิล อำเภอแม่แตง จังหวัดเชียงใหม่ 1 รายการ</t>
  </si>
  <si>
    <t>ปรับปรุงถนนลาดยางแอสฟัลท์ติก กองร้อยตำรวจตระเวนชายแดนที่ 336 ตำบลปางหมู อำเภอเมืองแม่ฮ่องสอน จังหวัดแม่ฮ่องสอน 1 รายการ</t>
  </si>
  <si>
    <t xml:space="preserve"> ถนนลาดยางภายใน กองกำกับการตำรวจตระเวนชายแดนที่ 21 ตำบลเฉนียง อำเภอเมืองสุรินทร์ จังหวัดสุรินทร์ 1 รายการ</t>
  </si>
  <si>
    <t xml:space="preserve"> ติดตั้งและวางท่อประปา กองกำกับการ 4 กองบังคับการฝึกพิเศษ กองบัญชาการตำรวจตระเวนชายแดน ตำบลหนองบัว อำเภอเมืองอุดรธานี จังหวัดอุดรธานี 1 รายการ</t>
  </si>
  <si>
    <t>ลิฟต์โดยสารขนาดความสูง 9 ชั้น บรรทุกน้ำหนักได้ไม่น้อยกว่า 1,000 กก. กองบัญชาการตำรวจตระเวนชายแดน แขวงสามเสนใน เขตพญาไท กรุงเทพมหานคร 2 ตัว</t>
  </si>
  <si>
    <t>โครงการเปลี่ยนหลังคาอาคารกองบังคับการฝึกพิเศษ กองบัญชาการตำรวจตระเวนชายแดน แขวงสามเสนใน เขตพญาไท กรุงเทพมหานคร 1 โครงการ</t>
  </si>
  <si>
    <t>ระบบประปาหอถังเหล็กทรงแชมเปญ (ไม่ตอกเข็ม) กองร้อยตำรวจตระเวนชายแดนที่ 136 ตำบลลุ่มสุ่ม อำเภอไทรโยค จังหวัดกาญจนบุรี 1 รายการ</t>
  </si>
  <si>
    <t xml:space="preserve"> อาคารกองบังคับการ กองบังคับการสนับสนุนทางอากาศ กองบัญชาการตำรวจตระเวนชายแดน ตำบลชะอำ อำเภอชะอำ จังหวัดเพชรบุรี 1 หลัง</t>
  </si>
  <si>
    <t xml:space="preserve"> ถนนลาดยาง กองบังคับการสนับสนุนทางอากาศ กองบัญชาการตำรวจตระเวนชายแดน ตำบลชะอำ อำเภอชะอำ จังหวัดเพชรบุรี 1 รายการ</t>
  </si>
  <si>
    <t>ปรับปรุงถนนแอสฟัลท์ติก กองกำกับการตำรวจตระเวนชายแดนที่ 41 ตำบลขุนกระทิง อำเภอเมืองชุมพร จังหวัดชุมพร 1 รายการ</t>
  </si>
  <si>
    <t xml:space="preserve"> เครื่องชั่งน้ำหนักทศนิยม 5 ตำแหน่ง กยศ.ศพฐ.3    ตำบลในเมือง อำเภอเมืองนครราชสีมา จังหวัดนครราชสีมา 1 เครื่อง</t>
  </si>
  <si>
    <t>เครื่องชั่งน้ำหนักทศนิยม 5 ตำแหน่ง กองพิสูจน์หลักฐานกลาง  แขวงวังใหม่ เขตปทุมวัน กรุงเทพมหานคร 1 เครื่อง</t>
  </si>
  <si>
    <t>เครื่องชั่งน้ำหนักทศนิยม 5 ตำแหน่ง กยศ.ศพฐ.1 ตำบลคลองหนึ่ง อำเภอคลองหลวง จังหวัดปทุมธานี 1 เครื่อง</t>
  </si>
  <si>
    <t>เครื่องชั่งน้ำหนักทศนิยม 5 ตำแหน่ง  กยศ.ศพฐ.10    ตำบลสะเตง อำเภอเมืองยะลา จังหวัดยะลา 1 เครื่อง</t>
  </si>
  <si>
    <t xml:space="preserve"> กล้องจุลทรรศน์เปรียบเทียบร่องรอยบนวัตถุที่เกิดจากเครื่องมือเครื่องใช้ (TOOL MARKS)ศูนย์พิสูจน์หลักฐาน 5   ตำบลเวียงเหนือ อำเภอเมืองลำปาง จังหวัดลำปาง 1 เครื่อง</t>
  </si>
  <si>
    <t xml:space="preserve"> กล้องจุลทรรศน์เปรียบเทียบร่องรอยบนวัตถุที่เกิดจากเครื่องมือเครื่องใช้  (TOOL MARKS)ศูนย์พิสูจน์หลักฐาน 1   ตำบลคลองหนึ่ง อำเภอคลองหลวง จังหวัดปทุมธานี 1 เครื่อง</t>
  </si>
  <si>
    <t xml:space="preserve"> ชุดตรวจวิถีกระสุนปืนด้วยแสงเลเซอร์ ศูนย์พิสูจน์หลักฐาน 2   ตำบลบางปลาสร้อย อำเภอเมืองชลบุรี จังหวัดชลบุรี 2 ชุด</t>
  </si>
  <si>
    <t xml:space="preserve"> กล้องจุลทรรศน์เปรียบเทียบร่องรอยบนวัตถุที่เกิดจากเครื่องมือเครื่องใช้ (TOOL MARKS)ศูนย์พิสูจน์หลักฐาน 10   ตำบลสะเตง อำเภอเมืองยะลา จังหวัดยะลา 1 เครื่อง</t>
  </si>
  <si>
    <t>เครื่องวัดระยะโดยใช้แสงเลเซอร์ ศพฐ.6 ตำบลหัวรอ อำเภอเมือง จังหวัดพิษณุโลก 9 เครื่อง</t>
  </si>
  <si>
    <t>เครื่องตรวจหาโลหะชนิดตรวจในน้ำได้ ศพฐ.6 ตำบลหัวรอ อำเภอเมือง จังหวัดพิษณุโลก 9 เครื่อง</t>
  </si>
  <si>
    <t>เครื่องตรวจหาโลหะชนิดตรวจในน้ำได้ พฐก. สพฐ.ตร. แขวงวังใหม่ เขตปทุมวัน กรุงเทพมหานคร 1 เครื่อง</t>
  </si>
  <si>
    <t>เครื่องพิมพ์ชนิดเลเซอร์/ชนิด LED ขาวดำ (30หน้า/นาที) สพฐ.ตร. แขวงวังใหม่ เขตปทุมวัน กรุงเทพมหานคร 16 เครื่อง</t>
  </si>
  <si>
    <t>เครื่องทำความร้อน แบบแห้ง แบบเขย่า  ให้กับ กลุ่มงานตรวจชีววิทยาและดีเอ็นเอ พฐก. แขวงวังใหม่ เขตปทุมวัน กรุงเทพมหานคร 1 เครื่อง</t>
  </si>
  <si>
    <t xml:space="preserve"> เครื่องพิมพ์ Multifunction ชนิดเลเซอร์/ ชนิด LED สี สพฐ.ตร. แขวงวังใหม่ เขตปทุมวัน กรุงเทพมหานคร 2 เครื่อง</t>
  </si>
  <si>
    <t>ตู้ดูดไอระเหยสารเคมี (FUME HOOD) กลุ่มงานตรวจชีววิทยาและดีเอ็นเอ ศพฐ.10 ตำบลสะเตง อำเภอเมืองยะลา จังหวัดยะลา 1 เครื่อง</t>
  </si>
  <si>
    <t>เครื่องให้แสงหลายความถี่ ศพฐ.10 ตำบลสะเตง อำเภอเมืองยะลา จังหวัดยะลา 1 เครื่อง</t>
  </si>
  <si>
    <t xml:space="preserve">โครงการจัดตั้งศูนย์ข้อมูลอาวุธปืนและตรวจเปรียบเทียบลูกกระสุนปืนปลอกกระสุนปืนด้วยระบบอัตโนมัติ ศูนย์พิสูจน์หลักฐาน 6 (ศอป.) ภาคเหนือ (ศพฐ.6)  </t>
  </si>
  <si>
    <t>เครื่องตรวจพิสูจน์ยาเสพติด (Gas chromatograph, GC) ศพฐ.5   ตำบลเวียงเหนือ อำเภอเมืองลำปาง จังหวัดลำปาง 1 เครื่อง</t>
  </si>
  <si>
    <t>เครื่องตรวจพิสูจน์ยาเสพติด (Gas chromatograph, GC) ศพฐ.3   ตำบลจอหอ อำเภอเมืองนครราชสีมา จังหวัดนครราชสีมา 1 เครื่อง</t>
  </si>
  <si>
    <t>เครื่องตรวจพิสูจน์ยาเสพติด (Gas chromatograph, GC) พฐ.จว.อ่างทอง   ตำบลโพสะ อำเภอเมืองอ่างทอง จังหวัดอ่างทอง 1 เครื่อง</t>
  </si>
  <si>
    <t xml:space="preserve"> เครื่อง ATOMIC ABSORPTION SPECTROPHOTOMETER (AAS)ศูนย์พิสูจน์หลักฐาน 5   ตำบลเวียงเหนือ อำเภอเมืองลำปาง จังหวัดลำปาง 1 เครื่อง</t>
  </si>
  <si>
    <t>เครื่อง ATOMIC ABSORPTION SPECTROPHOTOMETER (AAS) ศูนย์พิสูจน์หลักฐาน 6   ตำบลหัวรอ อำเภอเมืองพิษณุโลก จังหวัดพิษณุโลก 1 เครื่อง</t>
  </si>
  <si>
    <t>กล้องจุลทรรศน์เปรียบเทียบลูกกระสุนและปลอกกระสุน ศูนย์พิสูจน์หลักฐาน 6   ตำบลหัวรอ อำเภอเมืองพิษณุโลก จังหวัดพิษณุโลก 1 กล้อง</t>
  </si>
  <si>
    <t>เครื่องแก๊สโครมาโตกราฟและอุปกรณ์สำหรับวิเคราะห์น้ำมันเชื้อเพลิงและสารเคมี ศูนย์พิสูจน์หลักฐาน 4   ตำบลในเมือง อำเภอเมืองขอนแก่น จังหวัดขอนแก่น 1 เครื่อง</t>
  </si>
  <si>
    <t xml:space="preserve"> แท้งค์ยิงเก็บปลอกกระสุนปืนและลูกกระสุนปืนศูนย์พิสูจน์หลักฐาน 4   ตำบลในเมือง อำเภอเมืองขอนแก่น จังหวัดขอนแก่น 1 ชุด</t>
  </si>
  <si>
    <t>เครื่องตรวจพิสูจน์เอกสาร กองพิสูจน์หลักฐานกลาง   แขวงวังใหม่ เขตปทุมวัน กรุงเทพมหานคร 1 ชุด</t>
  </si>
  <si>
    <t>กระเป๋าพร้อมชุดอุปกรณ์ตรวจสถานที่เกิดเหตุ สำนักงานพิสูจน์หลักฐานตำรวจ แขวงวังใหม่ เขตปทุมวัน กรุงเทพมหานคร 281 ชุด</t>
  </si>
  <si>
    <r>
      <t xml:space="preserve">กระเป๋าตรวจที่เกิดเหตุ แขวงวังใหม่ เขตปทุมวัน กรุงเทพมหานคร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18,480,000 , ปี 2561 ตั้งงบประมาณ = 34,020,000)</t>
    </r>
  </si>
  <si>
    <t>โครงการเพิ่มประสิทธิภาพในการตรวจพิสูจน์อาชญากรรมทางคอมพิวเตอร์ แขวงวังใหม่ เขตปทุมวัน กรุงเทพมหานคร 1 โครงการ</t>
  </si>
  <si>
    <t xml:space="preserve"> กล้องจุลทรรศน์เปรียบเทียบลูกกระสุนและปลอกกระสุน ศูนย์พิสูจน์หลักฐาน 1   ตำบลคลองหนึ่ง อำเภอคลองหลวง จังหวัดปทุมธานี 1 กล้อง</t>
  </si>
  <si>
    <t>กล้องจุลทรรศน์เปรียบเทียบลูกกระสุนและปลอกกระสุน ศูนย์พิสูจน์หลักฐาน 8   ตำบลตลาด อำเภอเมืองสุราษฎร์ธานี จังหวัดสุราษฎร์ธานี 1 กล้อง</t>
  </si>
  <si>
    <t xml:space="preserve"> เครื่องวิเคราะห์สารโดยใช้แสงอินฟราเรด  (Fourier Transform Infrared Microscope Spectrometer : FTIR) พร้อมอุปกรณ์ ศูนย์พิสูจน์หลักฐาน 9   ตำบลฉลุง อำเภอหาดใหญ่ จังหวัดสงขลา 1 เครื่อง</t>
  </si>
  <si>
    <t>แท้งค์ยิงเก็บปลอกกระสุนปืนและลูกกระสุนปืน ศูนย์พิสูจน์หลักฐาน 9   ตำบลฉลุง อำเภอหาดใหญ่ จังหวัดสงขลา 1 ชุด</t>
  </si>
  <si>
    <t>เครื่อง Gas Chromatrography Mass Spectrometer (GCMS) ศูนย์พิสูจน์หลักฐาน 10   ตำบลสะเตง อำเภอเมืองยะลา จังหวัดยะลา 1 เครื่อง</t>
  </si>
  <si>
    <t>กล้องวีดีโอไมโครสโคป แบบ 3 มิติ พร้อมอุปกรณ์ ศพฐ.2 ตำบลบางปลาสร้อย อำเภอเมืองชลบุรี จังหวัดชลบุรี 1 ตัว</t>
  </si>
  <si>
    <t>ปรับปรุงห้องปฏิบัติการและห้องเก็บวัสดุอุปกรณ์เครื่องมือวิทยาศาสตร์ พิสูจน์หลักฐานจังหวัดนครสวรรค์ ตำบลนครสวรรค์ตก อำเภอเมือง จังหวัดนครสวรรค์ 1 แห่ง</t>
  </si>
  <si>
    <t>ปรับปรุงแฟลต 3 ชั้น 30 ครอบครัว ศพฐ.10 จว.ยะลา 1 หลัง ต.สะเตง อ.เมือง จว.ยะลา</t>
  </si>
  <si>
    <t>ปรับปรุงแฟลต 4 ชั้น 18 ครอบครัว ศพฐ.6 จว.พิษณุโลก 1 หลัง ต.ในเมือง อ.เมือง จว.พิษณุโลก</t>
  </si>
  <si>
    <t>ปรับปรุงเรือนแถวชันประทวน 10 คูหา พฐ.จว.ร้อยเอ็ด ศพฐ.4 1 หลัง ต.เหนือเมือง อ.เมือง จว.ร้อยเอ็ด</t>
  </si>
  <si>
    <t>ปรับปรุงเรือนแถวชันประทวน 10 คูหา ศพฐ.10 1 หลัง  ต.สะเตง อ.เมือง จว.ยะลา</t>
  </si>
  <si>
    <t>ปรับปรุงเรือนแถวชั้นประทวน 10 คูหา 1 หลัง บ้านพักระดับ สว. 1 หลัง พฐ.จว.ตาก ศพฐ.6 ต.น้ำรึม อ.เมืองตาก จว.ตาก</t>
  </si>
  <si>
    <t>ปรับปรุงเรือนแถวชั้นประทวน 10 คูหา พฐ.จว.พิจิตร ศพฐ.6 1 หลัง ต.ในเมือง อ.เมือง จว.พิจิตร</t>
  </si>
  <si>
    <t>ปรับปรุงเรือนแถวชั้นประทวน 10 คูหา พฐ.จว.นราธิวาส ศพฐ.10 1 หลัง ต.โคกเคียน อ.เมือง จว.นราธิวาส</t>
  </si>
  <si>
    <t>ปรับบปรุงเรือนแถวชั้นประทวน 10 คูหา 1 หลัง บ้านพัก รอง ผกก. 1 หลัง พฐ.จว.อุทัยธานี ศพฐ.6 1 หลัง ต.ท่าโพ อ.หนองขาหย่าง จว.อุทัยธานี</t>
  </si>
  <si>
    <t>ปรับปรุงเรือนแถวชั้นประทวน 10 คูหา พฐ.จว.ชัยภูมิ ศพฐ.3 1 หลัง ต.ในเมือง อ.เมือง จว.ชัยภูมิ</t>
  </si>
  <si>
    <t>เรือนแถวพิสูจน์หลักฐานจังหวัดแม่ฮ่องสอน ตำบลจองคำ อำเภอเมืองแม่ฮ่องสอน จังหวัดแม่ฮ่องสอน 1 หลัง</t>
  </si>
  <si>
    <t xml:space="preserve"> ปรับปรุง (หน่วยเฉพาะทาง) สพฐ. ตำบลปึกเตียน อำเภอท่ายาง จังหวัดเพชรบุรี 1 หน่วย</t>
  </si>
  <si>
    <t>เรือนแถวพิสูจน์หลักฐานจังหวัดปราจีนบุรี ตำบลหน้าเมือง อำเภอเมืองปราจีนบุรี จังหวัดปราจีนบุรี 1 หลัง</t>
  </si>
  <si>
    <t>อาคารที่ทำการพิสูจน์หลักฐานจังหวัดอำนาจเจริญ ตำบลโนนหนามแท่ง อำเภอเมืองอำนาจเจริญ จังหวัดอำนาจเจริญ 1 แห่ง</t>
  </si>
  <si>
    <t>ก่อสร้างอาคารที่ทำการพร้อมส่วนประกอบพิสูจน์หลักฐานจังหวัดอุดรธานี ศูนย์พิสูจน์หลักฐาน 4 ตำบลหมากแข้ง อำเภอเมืองอุดรธานี จังหวัดอุดรธานี  1 หลัง</t>
  </si>
  <si>
    <t>อาคารที่ทำการพิสูจน์หลักฐานจังหวัดกาฬสินธุ์  ตำบลกาฬสินธุ์ อำเภอเมืองกาฬสินธุ์ จังหวัดกาฬสินธุ์ 1 แห่ง</t>
  </si>
  <si>
    <r>
      <t xml:space="preserve">โครงการก่อสร้างอาคารที่ทำการ ศูนย์พิสูจน์หลักฐาน 8 (จว.สุราษฎร์ธานี) พร้อมค่าถมที่ดินและส่วนประกอบ 1 หลัง </t>
    </r>
    <r>
      <rPr>
        <b/>
        <sz val="16"/>
        <color indexed="8"/>
        <rFont val="TH SarabunPSK"/>
        <family val="2"/>
      </rPr>
      <t>(ผูกพันเก่า งบประมาณทั้งสิ้น = 59,251,500 , ปี 2560 ตั้งงบประมาณ = 9,413,300 , ปี 2561 ตั้งงบประมาณ = 25,102,000 , ปี 2562 ผูกพันงบประมาณ = 24,736,200)</t>
    </r>
  </si>
  <si>
    <t>อาคารที่ทำการพิสูจน์หลักฐานจังหวัดสตูล ตำบลพิมาน อำเภอเมืองสตูล จังหวัดสตูล 1 แห่ง</t>
  </si>
  <si>
    <t xml:space="preserve"> อาคารที่ทำการพิสูจน์หลักฐานจังหวัดระนอง ตำบลบางริ้น อำเภอเมืองระนอง จังหวัดระนอง 1 แห่ง</t>
  </si>
  <si>
    <r>
      <t xml:space="preserve"> โครงการจัดหาและติดตั้งระบบวิทยุสื่อสารดิจิตอล ระยะที่ 2 แขวงวังใหม่ เขตปทุมวัน กรุงเทพมหานคร </t>
    </r>
    <r>
      <rPr>
        <b/>
        <sz val="16"/>
        <color indexed="8"/>
        <rFont val="TH SarabunPSK"/>
        <family val="2"/>
      </rPr>
      <t>(ผูกพันใหม่ งบประมาณทั้งสิ้น = 4,424,383,600  ปี 2561 ตั้งงบประมาณ = 884,876,800-221,219,300 คงเหลือ 663,657,500 , ปี 2562 ผูกพันงบประมาณ = 3,760,726,100)</t>
    </r>
  </si>
  <si>
    <t xml:space="preserve"> โครงการจัดหาครุภัณฑ์คอมพิวเตอร์ของหน่วยในสังกัด สทส. แขวงวังใหม่ เขตปทุมวัน กรุงเทพมหานคร 1 โครงการ</t>
  </si>
  <si>
    <t xml:space="preserve">  โครงการจัดซื้อเครื่องคอมพิวเตอร์และระบบภาพและเสียง ห้องอบรมคอมพิวเตอร์ (ศทก.)  (สทส.) แขวงวังใหม่ เขตปทุมวัน กรุงเทพมหานคร 1 โครงการ</t>
  </si>
  <si>
    <t>โครงการพัฒนาศักยภาพระบบเชื่อมโยงเครือข่ายอินเทอร์เน็ตแกนหลัก ของสำนักงานตำรวจแห่งชาติ  (บก.สสท.) แขวงวังใหม่ เขตปทุมวัน กรุงเทพมหานคร 1 โครงการ</t>
  </si>
  <si>
    <t xml:space="preserve"> โครงการปรับปรุงและจัดหาอุปกรณ์คอมพิวเตอร์ และซอฟท์แวร์ที่ใช้ในการตรวจพิสูจน์วัตถุพยานเพื่อหาข้อมูลมาประกอบการสืบสวน หรือใช้เป็นหลักฐานในการดำเนินคดีให้กับหน่วยงานต่างๆ ของสำนักงานตำรวจแห่งชาติ  (บก.สสท.)  (สทส.) แขวงวังใหม่ เขตปทุมวัน กรุงเทพมหานคร 1 โครงการ</t>
  </si>
  <si>
    <t xml:space="preserve"> โครงการพัฒนาระบบการติดตามความคืบหน้าทางคดีภาคประชาชน  (ศทก.)  (สทส.) แขวงวังใหม่ เขตปทุมวัน กรุงเทพมหานคร 1 โครงการ</t>
  </si>
  <si>
    <t>โครงการจัดทำบัตรข้าราชการตำรวจแบบเอนกประสงค์ (Smart Card)  (สทส.) แขวงวังใหม่ เขตปทุมวัน กรุงเทพมหานคร 1 โครงการ</t>
  </si>
  <si>
    <t>โครงการจัดหาครุภัณฑ์สำนักงานทดแทนของ สทส. แขวงวังใหม่ เขตปทุมวัน กรุงเทพมหานคร 1 โครงการ</t>
  </si>
  <si>
    <t xml:space="preserve"> โครงการปรับปรุงห้องตรวจซ่อมเครื่องมือสื่อสารของศูนย์บริการเทคนิคสื่อสาร ของ สส. (สทส.) แขวงวังใหม่ เขตปทุมวัน กรุงเทพมหานคร 1 โครงการ</t>
  </si>
  <si>
    <t xml:space="preserve"> โครงการจัดหาอุปกรณ์ประจำห้องตรวจซ่อมเครื่องมือสื่อสารของ ศูนย์บริการเทคนิคสื่อสาร ของ สส.(สทส.) แขวงวังใหม่ เขตปทุมวัน กรุงเทพมหานคร 1 โครงการ</t>
  </si>
  <si>
    <t xml:space="preserve"> โครงการปฏิรูประบบงานเอกสารและการประชุมอิเล็กทรอนิกส์ สำนักงานตำรวจแห่งชาติ   (Police E –Service ) แขวงวังใหม่ เขตปทุมวัน กรุงเทพมหานคร 1 โครงการ</t>
  </si>
  <si>
    <t xml:space="preserve"> ตู้เสื้อผ้าเหล็ก (บช.ศ.) แขวงลาดยาว เขตจตุจักร กรุงเทพมหานคร 180 ตู้</t>
  </si>
  <si>
    <t>กล้องถ่ายภาพนิ่งระบบดิจิตอล พร้อมเลนส์ (บช.ศ.) แขวงลาดยาว เขตจตุจักร กรุงเทพมหานคร 2 ตัว</t>
  </si>
  <si>
    <t>รถยนต์บรรทุก (ดีเซล) ขนาด 1 ตัน ขับเคลื่อน 2 ล้อ ปริมาตรกระบอกสูบไม่ต่ำกว่า 2,400 ซีซี หรือกำลังเครื่องยนต์สูงสุดไม่ต่ำกว่า 110 กิโลวัตต์ แบบดับเบิ้ลแคบ (บช.ศ.) แขวงลาดยาว เขตจตุจักร กรุงเทพมหานคร 1 คัน</t>
  </si>
  <si>
    <t>ตู้สาขาโทรศัพท์อัตโนมัติแบบดิจิตอล และอุปกรณ์กระจายสัญญาณโทรศัพท์ ศูนย์ฝึกอบรมหนองสาหร่าย ตำบลหนองสาหร่าย อำเภอปากช่อง จังหวัดนครราชสีมา 1 ชุด</t>
  </si>
  <si>
    <t xml:space="preserve"> อาวุธปืนสำหรับการฝึก กองบัญชาการศึกษา แขวงลาดยาว เขตจตุจักร กรุงเทพมหานคร 20 ชุด</t>
  </si>
  <si>
    <t xml:space="preserve"> ครุภัณฑ์ประจำห้องเรียนมาตรฐานหน่วยฝึก กองบัญชาการศึกษา แขวงลาดยาว เขตจตุจักร กรุงเทพมหานคร 40 ห้อง</t>
  </si>
  <si>
    <t>โครงการจัดหาระบบเทคโนโลยีการบริหารจัดการเรียนรู้ของกองบัญชาการศึกษา แขวงลาดยาว เขตจตุจักร เขตจตุจักร กรุงเทพมหานคร 1 โครงการ</t>
  </si>
  <si>
    <t>รถโดยสาร ขนาด 12 ที่นั่ง (ดีเซล) ปริมาตรกระบอกสูบไม่ต่ำกว่า 2,400 ซีซี (บช.ศ.) แขวงลาดยาว เขตจตุจักร กรุงเทพมหานคร 4 คัน</t>
  </si>
  <si>
    <t>ปรับปรุงอาคารที่พัก (กองร้อย) บก.ฝรก. ตำบลศาลายา อำเภอพุทธมณฑล จังหวัดนครปฐม 4 หลัง</t>
  </si>
  <si>
    <t>ปรับปรุงอาคารรับประทานอาหารพร้อมครุภัณฑ์ บก.ฝรก. ตำบลศาลายา อำเภอพุทธมณฑล จังหวัดนครปฐม 1 หน่วยฝึก</t>
  </si>
  <si>
    <t>ปรับปรุงสนามฝึก (ลานฝึก) บก.ฝรก.   ตำบลศาลายา อำเภอพุทธมณฑล จังหวัดนครปฐม 1 หน่วยฝึก</t>
  </si>
  <si>
    <t>ปรับปรุงหอสูง (สำหรับโดด/โรยตัว) บก.ฝรก.   ตำบลศาลายา อำเภอพุทธมณฑล จังหวัดนครปฐม 1 หน่วยฝึก</t>
  </si>
  <si>
    <t>ปรับปรุงอื่นๆ บก.ฝรก. ตำบลศาลายา อำเภอพุทธมณฑล จังหวัดนครปฐม 1 หน่วยฝึก</t>
  </si>
  <si>
    <t xml:space="preserve"> อาคารจอดรถ บก.ฝรก. ตำบลศาลายา อำเภอพุทธมณฑล จังหวัดนครปฐม 2 หลัง</t>
  </si>
  <si>
    <r>
      <t xml:space="preserve">แฟลต 5 ชั้น 50 ครอบครัว พร้อมรั้วบริเวณ (บช.ศ.) แขวงทุ่งสองห้อง เขตหลักสี่ กรุงเทพมหานคร 1 หลัง </t>
    </r>
    <r>
      <rPr>
        <b/>
        <sz val="16"/>
        <color indexed="8"/>
        <rFont val="TH SarabunPSK"/>
        <family val="2"/>
      </rPr>
      <t>(ผูกพันใหม่ งบประมาณทั้งสิ้น = 34,749,000 , ปี 2561 ตั้งงบประมาณ = 6,949,800-69,500 คงเหลือ 6,880,300 , ปี 2562 ผูกพันงบประมาณ = 27,799,200-278,000 คงเหลือ 27,521,200)</t>
    </r>
  </si>
  <si>
    <t xml:space="preserve"> ปรับปรุง (หน่วยเฉพาะทาง) ว.ตร.   แขวงลาดยาว เขตจตุจักร กรุงเทพมหานคร 1 หน่วย</t>
  </si>
  <si>
    <r>
      <t xml:space="preserve">อาคารวิทยาลัยการตำรวจ กองบัญชาการศึกษา  แขวงลาดยาว เขตจตุจักร กรุงเทพมหานคร 1 แห่ง </t>
    </r>
    <r>
      <rPr>
        <b/>
        <sz val="16"/>
        <color indexed="8"/>
        <rFont val="TH SarabunPSK"/>
        <family val="2"/>
      </rPr>
      <t>(ผูกพันใหม่ งบประมาณทั้งสิ้น = 339,300,000 , ปี 2561 ตั้งงบประมาณ = 67,860,000 - 678,600 คงเหลือ 67,181,400 , ปี 2562 ผูกพันงบประมาณ = 135,720,000 - 1,357,200 คงเหลือ 134,362,800 , ปี 2563 ผูกพันงบประมาณ = 135,720,000 - 1,357,200 คงเหลือ 134,362,800)</t>
    </r>
  </si>
  <si>
    <t xml:space="preserve"> แฟลต 5 ชั้น 32 ครอบครัว ใต้ถุนโล่ง หรืออาคารคอนกรีตเสริมเหล็ก 5 ชั้น พร้อมค่าถมดิน (บก.ฝรก.) ตำบลศาลายา อำเภอพุทธมณฑล จังหวัดนครปฐม 1 หลัง</t>
  </si>
  <si>
    <t xml:space="preserve"> ปรับปรุงห้องเรียนมาตรฐาน บก.ฝรก. ตำบลศาลายา อำเภอพุทธมณฑล จังหวัดนครปฐม 4 ห้อง</t>
  </si>
  <si>
    <t xml:space="preserve"> ปรับปรุงอาคารฝึกยุทธวิธี บก.ฝรก. ตำบลศาลายา อำเภอพุทธมณฑล จังหวัดนครปฐม 1 หน่วยฝึก</t>
  </si>
  <si>
    <t xml:space="preserve"> ปรับปรุงสนามยิงปืนมาตรฐาน (ขนาด 60 หลา) บก.ฝรก.   ตำบลศาลายา อำเภอพุทธมณฑล จังหวัดนครปฐม 1 หน่วยฝึก</t>
  </si>
  <si>
    <t>ปรับปรุงระบบสาธารณูปโภคพื้นฐาน บก.ฝรก. ตำบลศาลายา อำเภอพุทธมณฑล จังหวัดนครปฐม 1 หน่วยฝึก</t>
  </si>
  <si>
    <t xml:space="preserve">โครงการต่อเติมหลังคาชั้นดาดฟ้าอาคารที่ทำการเพื่อป้องกันน้ำรั่วซึมและใช้เป็นสถานที่ทำการของ กองการสอบ พร้อมครุภัณฑ์ประกอบอาคาร (บช.ศ.) แขวงลาดยาว เขตจตุจักร กรุงเทพมหานคร </t>
  </si>
  <si>
    <t xml:space="preserve"> รถบรรทุก (ดีเซล)  ขนาด 1 ตัน ปริมาตรกระบอกสูบไม่ต่ำกว่า 2,400 ซีซี หรือกำลังเครื่องยนต์สูงสุด ไม่ต่ำกว่า 110 กิโลวัตต์ ขับเคลื่อน 2 ล้อ แบบดับเบิ้ลแค็บ รพ.ตร.(วพ.) แขวงวังใหม่ เขตปทุมวัน กรุงเทพมหานคร 2 คัน</t>
  </si>
  <si>
    <t>ชุดวัดสัญญาณป้อนกลับทางชีวภาพและระบบประสาท (Biofeedback &amp; Neurofeedback)  รพ.ตร. แขวงวังใหม่ เขตปทุมวัน กรุเทพมหานคร 1 เครื่อง</t>
  </si>
  <si>
    <t xml:space="preserve"> กล้องถ่ายภาพนิ่ง ระบบดิจิตอล  ความละเอียด 16 ล้านพิกเซล รพ.ตร.(นต.) แขวงวังใหม่ เขตปทุมวัน กรุงเทพมหานคร 2 กล้อง</t>
  </si>
  <si>
    <t xml:space="preserve"> เครื่องคอมพิวเตอร์โน้ตบุ๊ก สำหรับงานประมวลผล รพ.ตร.(นต.) แขวงวังใหม่ เขตปทุมวัน กรุงเทพมหานคร  1 เครื่อง</t>
  </si>
  <si>
    <t xml:space="preserve"> เครื่องตัดชิ้นเนื้ออัตโนมัติ รพ.ตร.(นต.) แขวงวังใหม่ เขตปทุมวัน กรุงเทพมหานคร 1 เครื่อง</t>
  </si>
  <si>
    <t>เครื่องเขียนบล็อกชิ้นเนื้ออัตโนมัติ รพ.ตร.(นต.) แขวงวังใหม่ เขตปทุมวัน กรุงเทพมหานคร 1 เครื่อง</t>
  </si>
  <si>
    <t xml:space="preserve"> เครื่องสกัดและวิเคราะห์สารพันธุกรรมแบบเร่งด่วน (Rapid HIT 200) รพ.ตร.(นต.) แขวงวังใหม่ เขตปทุมวัน กรุงเทพมหานคร  1 เครื่อง</t>
  </si>
  <si>
    <t>เครื่องตรวจลำดับสารพันธุกรรมระดับจีโนม (Next generation - sequencer) รพ.ตร.(นต.) แขวงวังใหม่ เขตปทุมวัน กรุงเทพมหานคร 1 เครื่อง</t>
  </si>
  <si>
    <t>ก่อสร้างอาคารสำนักงานกลุ่มงานนิติเวชวิทยา ต.นิคมสงเคราะห์ อ.เมืองอุดรธานี จ.อุดรธานี 1 แห่ง</t>
  </si>
  <si>
    <r>
      <t>โครงการอาคารสนับสนุนการถวายความปลอดภัยพร้อมที่พักอาศัยสำนักงานนายตำรวจราชสำนักประจำ (สง.นรป.) แขวงบางซื่อ เขตบางซื่อ กรุงเทพมหานคร 1 หลัง</t>
    </r>
    <r>
      <rPr>
        <b/>
        <sz val="16"/>
        <color indexed="8"/>
        <rFont val="TH SarabunPSK"/>
        <family val="2"/>
      </rPr>
      <t xml:space="preserve"> (ผูกพันใหม่ งบประมาณทั้งสิ้น = 77,400,000 , ปี 2561 ตั้งงบประมาณ = 15,480,000 - 154,800 คงเหลือ 15,325,200 , ปี 2562 ผูกพันงบประมาณ = 61,920,000 - 619,200 คงเหลือ 61,300,800)</t>
    </r>
  </si>
  <si>
    <t>ชุดโปรแกรมระบบปฏิบัติการสำหรับเครื่องคอมพิวเตอร์และเครื่องคอมพิวเตอร์โน้ตบุ๊ก สยศ.ตร.แขวงวังใหม่ เขตปทุมวัน กรุงเทพมหานคร 188 ชุด</t>
  </si>
  <si>
    <t>ชุดโปรแกรมจัดการสำนักงาน สยศ.ตร.แขวงวังใหม่ เขตปทุมวัน กรุงเทพมหานคร 50 ชุด</t>
  </si>
  <si>
    <t xml:space="preserve"> รถโดยสารขนาด 12 ที่นั่ง (ดีเซล)   ปริมาตรกระบอกสูบ  ไม่ต่ำกว่า 2,400 ซีซี สยศ.ตร.แขวงวังใหม่ เขตปทุมวัน กรุงเทพมหานคร 3 คัน</t>
  </si>
  <si>
    <t>รถนั่งส่วนกลาง ปริมาตรกระบอกสูบไม่เกิน 1,600 ซีซี สยศ.ตร.แขวงวังใหม่ เขตปทุมวัน กรุงเทพมหานคร   8 คัน</t>
  </si>
  <si>
    <t xml:space="preserve">  ตู้เหล็ก 2 บาน สกบ. แขวงถนนนครไชยศรี เขตดุสิต กรุงเทพมหานคร  50 ตู้</t>
  </si>
  <si>
    <t>คอมพิวเตอร์ ออลอินวันพีซี (จอ 23 นิ้ว) สกบ. แขวงถนนนครไชยศรี เขตดุสิต กรุงเทพมหานคร 10 เครื่อง</t>
  </si>
  <si>
    <t>เครื่องคอมพิวเตอร์ตั้งโต๊ะเพื่อการเขียนแบบ สกบ. แขวงถนนนครไชยศรี เขตดุสิต กรุงเทพมหานคร 15 เครื่อง</t>
  </si>
  <si>
    <t>เครื่องพิมพ์ชนิดเลเซอร์/ชนิด LED ขาวดำสำหรับกระดาษขนาด A3 สกบ. แขวงถนนนครไชยศรี เขตดุสิต กรุงเทพมหานคร 3 เครื่อง</t>
  </si>
  <si>
    <t>เครื่องพิมพ์เอกสาร ขนาด A3 เลเซอร์สี สกบ. แขวงถนนนครไชยศรี เขตดุสิต กรุงเทพมหานคร  3 เครื่อง</t>
  </si>
  <si>
    <t>คอมพิวเตอร์แท็ปเล็ต พร้อม Smart Keyboard ขนาด 12.9 นิ้ว ความจุ 128 GB สกบ. แขวงถนนนครไชยศรี เขตดุสิต กรุงเทพมหานคร 3 ชุด</t>
  </si>
  <si>
    <t>รถจักรยานยนต์ ขนาด 110 ซีซี แบบเกียร์อัตโนมัติ สกบ. แขวงถนนนครไชยศรี เขตดุสิต กรุงเทพมหานคร 20 คัน</t>
  </si>
  <si>
    <t>ชุดเครื่องเสียงประจำห้องประชุม 1 สกบ. แขวงถนนนครไชยศรี เขตดุสิต กรุงเทพมหานคร  1 ชุด</t>
  </si>
  <si>
    <t>โทรทัศน์ แอล อี ดี (LED TV) ระดับความละเอียดจอภาพ 1920 x 1080 พิกเซล ขนาด 40 นิ้ว สกบ. แขวงถนนนครไชยศรี เขตดุสิต กรุงเทพมหานคร  1 เครื่อง</t>
  </si>
  <si>
    <t>เครื่องหาพิกัดด้วยสัญญาณดาวเทียมแบบพกพา สกบ. แขวงถนนนครไชยศรี เขตดุสิต กรุงเทพมหานคร  2 เครื่อง</t>
  </si>
  <si>
    <t>กล้องวัดมุม แบบอิเล็กทรอนิกส์ ชนิดอ่านค่ามุมละเอียด 5 ฟิลิปดา(ระบบอัตโนมัติ) สกบ. แขวงถนนนครไชยศรี เขตดุสิต กรุงเทพมหานคร  2 ตัว</t>
  </si>
  <si>
    <t xml:space="preserve"> กล้องระดับ ขนาดกำลังขยาย 30 เท่า สกบ. แขวงถนนนครไชยศรี เขตดุสิต กรุงเทพมหานคร 3 ตัว</t>
  </si>
  <si>
    <t>เครื่องพิมพ์บัตรพนักงาน สกบ. แขวงถนนนครไชยศรี เขตดุสิต กรุงเทพมหานคร  1 เครื่อง</t>
  </si>
  <si>
    <t>รถเข็นพื้นเหล็ก สกบ. แขวงถนนนครไชยศรี เขตดุสิต กรุงเทพมหานคร 3 คัน</t>
  </si>
  <si>
    <t>เครื่องตรวจโลหะ แบบมือถือ (สกบ.(สพ.)) แขวงถนนนครไชยศรี เขตดุสิต กรุงเทพมหานคร 29 เครื่อง</t>
  </si>
  <si>
    <t>โครงการจัดหาอุปกรณ์ให้กับผู้สำเร็จการศึกษาใหม่ (นรต. และ นสต.) แขวงถนนนครไชยศรี  เขตดุสิต  กรุงเทพมหานคร</t>
  </si>
  <si>
    <t>อาวุธยุทโธปกรณ์หน่วยปฏิบัติการพิเศษ ภ.1-9 และ ศชต. แขวงถนนนครไชยศรี เขตดุสิต กรุงเทพมหานคร</t>
  </si>
  <si>
    <t xml:space="preserve">รถตู้ควบคุมสั่งการทางยุทธวิธี  </t>
  </si>
  <si>
    <t xml:space="preserve">รถบรรทุกสัมภาระ 6 ล้อ 3 ตัน  </t>
  </si>
  <si>
    <t xml:space="preserve">เสื้อเกราะอ่อนป้องกันกระสุน ระดับ 2A สำหรับผู้ปฏิบัติงานสายงานป้องกันและปราบปรามและสายงานสืบสวน สกบ. แขวงถนนนครไชยศรี เขตดุสิต กรุงเทพมหานคร  </t>
  </si>
  <si>
    <t xml:space="preserve">เครื่องตรวจมวลสารวัตถุระเบิดและสารเสพติด ชนิดพกพา สกบ. แขวงถนนนครไชยศรี เขตดุสิต กรุงเทพมหานคร </t>
  </si>
  <si>
    <r>
      <t xml:space="preserve">ปืนเล็กสั้น ขนาด 5.56 มม. สกบ. แขวงนครไชยศรี เขตดุสิต กรุงเทพมหานคร  </t>
    </r>
    <r>
      <rPr>
        <b/>
        <sz val="16"/>
        <color indexed="8"/>
        <rFont val="TH SarabunPSK"/>
        <family val="2"/>
      </rPr>
      <t>(ผูกพันใหม่   งบประมาณทั้งสิ้น 2,163,053,900  ปี 2561 ตั้งงบประมาณ = 432,610,700-108,152,600 คงเหลือ 324,458,100 ,  ปี 2562 ผูกพันงบประมาณ = 1,730,443,200)</t>
    </r>
  </si>
  <si>
    <t xml:space="preserve"> โครงการเพิ่มประสิทธิภาพด้านการถวายความปลอดภัยและเพิ่มประสิทธิภาพการสืบสวนสอบสวนคดีเครือข่ายและอาชญากรรมร้ายแรง บก.ป. แขวงจอมพล เขตจตุจักร กรุงเทพมหานคร 1 โครงการ วงเงิน 63,930,000 บาท จำนวน 21 รายการ</t>
  </si>
  <si>
    <t xml:space="preserve"> รถปฏิบัติการ ขนาดไม่ต่ำกว่า 3,500 ซีซี ขับเคลื่อน 4 ล้อ พร้อมอุปกรณ์ติดตั้งชุดบันได (รถโจมตี) แขวงจอมพล เขตจตุจักร กรุงเทพมหานคร </t>
  </si>
  <si>
    <t xml:space="preserve"> กล้องส่องทางไกล ชนิด 2 ตา แขวงจอมพล เขตจตุจักร กรุงเทพมหานคร </t>
  </si>
  <si>
    <t xml:space="preserve">กล้องส่องทางไกลในเวลากลางคืน แขวงจอมพล เขตจตุจักร กรุงเทพมหานคร </t>
  </si>
  <si>
    <t xml:space="preserve">ปืนเล็กยาวจู่โจม พร้อมอุปกรณ์ แขวงจอมพล เขตจตุจักร กรุงเทพมหานคร </t>
  </si>
  <si>
    <t xml:space="preserve">ปืนพกกึ่งอัตโนมัติ ขนาด 9 มม. แขวงจอมพล เขตจตุจักร กรุงเทพมหานคร </t>
  </si>
  <si>
    <t xml:space="preserve"> ปืนกลมือ ชนิดเก็บเสียงสำหรับหน่วยปฏิบัติการพิเศษ แขวงจอมพล เขตจตุจักร กรุงเทพมหานคร </t>
  </si>
  <si>
    <t xml:space="preserve">ปืนเล็กสั้น อัตโนมัติ ขนาด 5.56 มม.พร้อมซองบรรจุกระสุน 30 นัด และอุปกรณ์ประจำปืน แขวงจอมพล เขตจตุจักร กรุงเทพมหานคร  </t>
  </si>
  <si>
    <t xml:space="preserve"> ปืนเล็กยาวจู่โจม พร้อมอุปกรณ์ แขวงจอมพล เขตจตุจักร กรุงเทพมหานคร </t>
  </si>
  <si>
    <t xml:space="preserve"> ปืนเล็กยาวแบบซุ่มยิงระยะใกล้ และอุปกรณ์ประจำปืน แขวงจอมพล เขตจตุจักร กรุงเทพมหานคร </t>
  </si>
  <si>
    <t xml:space="preserve">ปืนลูกซองกึ่งอัตโนมัติ พร้อมอุปกรณ์ แขวงจอมพล เขตจตุจักร กรุงเทพมหานคร </t>
  </si>
  <si>
    <t xml:space="preserve"> อากาศยานไร้คนขับไฟฟ้า สำหรับตรวจการณ์ระยะใกล้ ติดตั้งกล้องวงจรปิดกำลังขยาย 36 เท่า แขวงจอมพล เขตจตุจักร กรุงเทพมหานคร  </t>
  </si>
  <si>
    <t xml:space="preserve"> 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 สกบ. แขวงถนนนครไชยศรี เขตดุสิต กรุงเทพมหานคร 10 คัน</t>
  </si>
  <si>
    <t xml:space="preserve"> เครื่องแกะเครื่องหมายประจำอาวุธปืนและกระสุนปืน สกบ. แขวงถนนนครไชยศรี เขตดุสิต กรุงเทพมหานคร 1 เครื่อง</t>
  </si>
  <si>
    <t>ปรับปรุง (หน่วยเฉพาะทาง) สพ.   แขวงถนนนครไชยศรี เขตดุสิต กรุงเทพมหานคร 1 หน่วย</t>
  </si>
  <si>
    <t>รถจักรยานยนต์ ปริมาตรกระบอกสูบไม่น้อยกว่า 1,000 ซีซี พร้อมอุปกรณ์ (สกบ.) แขวงถนนนครไชยศรี เขตดุสิต กรุงเทพมหานคร 8 คัน</t>
  </si>
  <si>
    <t xml:space="preserve"> เครื่องตรวจค้นอาวุธและวัตถุระเบิดแบบประตู (สกบ.(สพ.)) แขวงถนนนครไชยศรี เขตดุสิต กรุงเทพมหานคร 18 เครื่อง</t>
  </si>
  <si>
    <r>
      <t xml:space="preserve"> รถยนต์บรรทุกอเนกประสงค์(ทดแทน) ขนาด 3 ตัน 6 ล้อ พร้อมอุปกรณ์ฯ ใช้ในภารกิจงานควบคุมฝูงชน และกลุ่มผู้ชุมนุมประท้วง สกบ.แขวงนครไชยศรี เขตดุสิต กรุงเทพมหานคร 96 คัน </t>
    </r>
    <r>
      <rPr>
        <b/>
        <sz val="16"/>
        <color indexed="8"/>
        <rFont val="TH SarabunPSK"/>
        <family val="2"/>
      </rPr>
      <t>(ผูกพันใหม่ งบประมาณทั้งสิ้น = 154,646,400 , ปี 2561 ตั้งงบประมาณ = 34,473,300 , ปี 2562 ผูกพันงบประมาณ = 120,173,100)</t>
    </r>
  </si>
  <si>
    <r>
      <t xml:space="preserve"> ปืนเล็กยาว ขนาด 5.56 มม. สกบ.แขวงนครไชยศรี เขตดุสิต กรุงเทพมหานคร 6000 กระบอก </t>
    </r>
    <r>
      <rPr>
        <b/>
        <sz val="16"/>
        <color indexed="8"/>
        <rFont val="TH SarabunPSK"/>
        <family val="2"/>
      </rPr>
      <t>(ผูกพันเก่า งบประมาณทั้งสิ้น = 554,688,000 , ปี 2560 ตั้งงบประมาณ = 55,468,800 , ปี 2561 ตั้งงบประมาณ = 166,406,400 , ปี 2562 ผูกพันงบประมาณ = 332,812,800)</t>
    </r>
  </si>
  <si>
    <r>
      <t xml:space="preserve"> ปืนยาวปราบจราจล ชนิดใช้แก๊ส สกบ.แขวงนครไชยศรี เขตดุสิต กรุงเทพมหานคร 1000 กระบอก </t>
    </r>
    <r>
      <rPr>
        <b/>
        <sz val="16"/>
        <color indexed="8"/>
        <rFont val="TH SarabunPSK"/>
        <family val="2"/>
      </rPr>
      <t>(ผูกพันเก่า งบประมาณทั้งสิ้น = 86,000,000 , ปี 2560 ตั้งงบประมาณ = 17,200,000 , ปี 2561 ตั้งงบประมาณ = 68,800,000)</t>
    </r>
  </si>
  <si>
    <r>
      <t xml:space="preserve">ปืนสั้นปราบจราจล ชนิดใช้แก๊ส สกบ. แขวงนครไชยศรี เขตดุสิต กรุงเทพมหานคร 1000 กระบอก </t>
    </r>
    <r>
      <rPr>
        <b/>
        <sz val="16"/>
        <color indexed="8"/>
        <rFont val="TH SarabunPSK"/>
        <family val="2"/>
      </rPr>
      <t>(ผูกพันเก่า งบประมาณทั้งสิ้น = 58,000,000 , ปี 2560 ตั้งงบประมาณ = 11,600,000 , ปี 2561 ตั้งงบประมาณ = 46,400,000)</t>
    </r>
  </si>
  <si>
    <r>
      <t xml:space="preserve">ลูกระเบิดแก๊สน้ำตาแบบหมุนรอบตัว สกบ.แขวงนครไชยศรี เขตดุสิต กรุงเทพมหานคร 5000 ลูก </t>
    </r>
    <r>
      <rPr>
        <b/>
        <sz val="16"/>
        <color indexed="8"/>
        <rFont val="TH SarabunPSK"/>
        <family val="2"/>
      </rPr>
      <t>(ผูกพันเก่า งบประมาณทั้งสิ้น = 15,000,000 , ปี 2560 ตั้งงบประมาณ = 3,000,000 , ปี 2561 ตั้งงบประมาณ = 12,000,000)</t>
    </r>
  </si>
  <si>
    <r>
      <t xml:space="preserve">ลูกยิงแบบต่างๆ สกบ. แขวงนครไชยศรี เขตดุสิต กรุงเทพมหานคร </t>
    </r>
    <r>
      <rPr>
        <b/>
        <sz val="16"/>
        <color indexed="8"/>
        <rFont val="TH SarabunPSK"/>
        <family val="2"/>
      </rPr>
      <t>(ผูกพันเก่า งบประมาณทั้งสิ้น = 28,750,000 , ปี 2560 ตั้งงบประมาณ = 5,750,000 , ปี 2561 ตั้งงบประมาณ = 23,000,000)</t>
    </r>
  </si>
  <si>
    <r>
      <t xml:space="preserve">โครงการเสริมศักยภาพการตรวจสอบรถยนต์และขับขี่ด้วยชุดอุปกรณ์ตรวจจับหมายเลขทะเบียนรถยนต์อัตโนมัติแบบเคลื่อนที่ สกบ.แขวงนครไชยศรี เขตดุสิต กรุงเทพมหานคร 1 โครงการ </t>
    </r>
    <r>
      <rPr>
        <b/>
        <sz val="16"/>
        <color indexed="8"/>
        <rFont val="TH SarabunPSK"/>
        <family val="2"/>
      </rPr>
      <t>(ผูกพันใหม่ งบประมาณทั้งสิ้น = 90,466,000 , ปี 2561 ตั้งงบประมาณ = 19,996,200 , ปี 2562 ผูกพันงบประมาณ = 70,469,800)</t>
    </r>
  </si>
  <si>
    <t xml:space="preserve"> โครงการระบบรักษาความปลอดภัยทางการสื่อสาร สกบ.แขวงนครไชยศรี เขตดุสิต กรุงเทพมหานคร 1 โครงการ</t>
  </si>
  <si>
    <t>ปรับปรุงซ่อมแซมห้องอเนกประสงค์ และห้องประกวดราคา ชั้น 1 อาคาร 1 สกบ. แขวงถนนนครไชยศรี เขตดุสิต กรุงเทพมหานคร</t>
  </si>
  <si>
    <t>ปรับปรุงซ่อมแซมห้อง สง.ผบก.พธ., รอง ผบก.พธ. และห้องประชุม 3 ชั้น 4 พธ. สกบ. แขวงถนนนครไชยศรี เขตดุสิต กรุงเทพมหานคร</t>
  </si>
  <si>
    <t>ปรับปรุงซ่อมแซมห้องน้ำชั้น1 - ชั้น6 อาคาร 1 สกบ. แขวงถนนนครไชยศรี เขตดุสิต กรุงเทพมหานคร</t>
  </si>
  <si>
    <t>ปรับปรุงซ่อมแซมศูนย์ฝึกอบรมคอมพิวเตอร์ สกบ. แขวงถนนนครไชยศรี เขตดุสิต กรุงเทพมหานคร</t>
  </si>
  <si>
    <r>
      <t xml:space="preserve">อาคารที่พักอาศัยสูง 7 ชั้น 42 ครอบครัว สกบ. แขวงถนนนครไชยศรี เขตดุสิต กรุงเทพมหานคร 1 หลัง </t>
    </r>
    <r>
      <rPr>
        <b/>
        <sz val="16"/>
        <color indexed="8"/>
        <rFont val="TH SarabunPSK"/>
        <family val="2"/>
      </rPr>
      <t>(ผูกพันใหม่ งบประมาณทั้งสิ้น = 38,250,000 , ปี 2561 ตั้งงบประมาณ = 7,650,000-76,500 คงเหลือ 7,573,500 , ปี 2562 ผูกพันงบประมาณ = 30,600,000-306,000 คงเหลือ 30,294,000)</t>
    </r>
  </si>
  <si>
    <t>ปรับปรุงซ่อมแซมท่อระบายน้ำฝนและระบบบำบัดน้ำดี-น้ำเสีย อาคาร 1 สกบ. แขวงถนนนครไชยศรี เขตดุสิต กรุงเทพมหานคร</t>
  </si>
  <si>
    <t xml:space="preserve">โครงการจัดหาเครื่องมือ อุปกรณ์ ควบคุมฝูงชนในการชุมนุมสาธารณะ แขวงถนนนครไชยศรี เขตดุสิต กรุงเทพมหานคร </t>
  </si>
  <si>
    <t>รถบรรทุก(ดีเซล) ขนาด 1 ตัน ปริมาตรกระบอกสูบไม่ต่ำกว่า 2,400 ซีซี ขับเคลื่อน 2 ล้อ แบบดับเบิ้ลแค็บ  สงป.แขวงวังใหม่ เขตปทุมวัน กรุงเทพมหานคร 1 คัน</t>
  </si>
  <si>
    <t xml:space="preserve"> เครื่องคอมพิวเตอร์ สำหรับงานประมวลผล แบบที่ 1 (จอขนาดไม่น้อยกว่า 18.5 นิ้ว) สงป. แขวงวังใหม่ เขตปทุมวัน กรุงเทพมหานคร 45 เครื่อง</t>
  </si>
  <si>
    <t>เครื่องคอมพิวเตอร์ สำหรับงานประมวลผล แบบที่ 2 (จอขนาดไม่น้อยกว่า 18.5 นิ้ว) สงป. แขวงวังใหม่ เขตปทุมวัน กรุงเทพมหานคร 12 เครื่อง</t>
  </si>
  <si>
    <t xml:space="preserve"> เครื่องคอมพิวเตอร์โน้ตบุ๊ก สำหรับงานประมวลผล สงป. แขวงวังใหม่ เขตปทุมวัน กรุงเทพมหานคร 7 เครื่อง</t>
  </si>
  <si>
    <t xml:space="preserve"> เครื่องพิมพ์เลเซอร์/ชนิด LED ขาวดำ แบบ Network แบบที่ 2 (40 หน้า/นาที) สงป. แขวงวังใหม่ เขตปทุมวัน กรุงเทพมหานคร 2 เครื่อง</t>
  </si>
  <si>
    <t>เครื่องพิมพ์เลเซอร์/ชนิด LED ขาวดำ แบบ Network แบบที่ 1 (33 หน้า/นาที) สงป. แขวงวังใหม่ เขตปทุมวัน กรุงเทพมหานคร 1 เครื่อง</t>
  </si>
  <si>
    <t xml:space="preserve"> อุปกรณ์กระจายสัญญาณไร้สาย (Access Point) แบบที่ 1 สงป. แขวงวังใหม่ เขตปทุมวัน กรุงเทพมหานคร 4 เครื่อง</t>
  </si>
  <si>
    <t xml:space="preserve"> อุปกรณ์กระจายสัญญาณ (L2 Switch) ขนาด 16 ช่อง สงป. แขวงวังใหม่ เขตปทุมวัน กรุงเทพมหานคร 10 เครื่อง</t>
  </si>
  <si>
    <t xml:space="preserve"> อุปกรณ์กระจายสัญญาณ (L2 Switch) ขนาด 24 ช่อง สงป. แขวงวังใหม่ เขตปทุมวัน กรุงเทพมหานคร 5 เครื่อง</t>
  </si>
  <si>
    <t xml:space="preserve"> รถนั่งส่วนกลาง  ปริมาตรกระบอกสูบไม่เกิน 1,600 ซีซี  สงป. แขวงวังใหม่ เขตปทุมวัน กรุงเทพมหานคร 5 คัน</t>
  </si>
  <si>
    <t xml:space="preserve"> เครื่องคอมพิวเตอร์สำหรับงานสำนักงาน (จอขนาดไม่น้อยกว่า 18.5 นิ้ว) กมค. แขวงวังใหม่ เขตปทุมวัน กรุงเทพมหานคร 50 เครื่อง</t>
  </si>
  <si>
    <t>เครื่องคอมพิวเตอร์สำหรับงานประมวลผล แบบที่ 1 (จอขนาดไม่น้อยกว่า 18.5 นิ้ว) กมค. แขวงวังใหม่ เขตปทุมวัน กรุงเทพมหานคร 19 เครื่อง</t>
  </si>
  <si>
    <t xml:space="preserve"> เครื่องคอมพิวเตอร์โน้ตบุ๊ก สำหรับงานสำนักงาน กมค. แขวงวังใหม่ เขตปทุมวัน กรุงเทพมหานคร 11 เครื่อง</t>
  </si>
  <si>
    <t>เครื่องคอมพิวเตอร์โน้ตบุ๊ก สำหรับงานประมวลผล กมค. แขวงวังใหม่ เขตปทุมวัน กรุงเทพมหานคร 5 เครื่อง</t>
  </si>
  <si>
    <t xml:space="preserve">อุปกรณ์กระจายสัญญาณไร้สาย (Access Point) แบบที่ 1 กมค. แขวงวังใหม่ เขตปทุมวัน กรุงเทพมหานคร </t>
  </si>
  <si>
    <t>เครื่องพิมพ์ชนิดเลเซอร์/ชนิด LED ขาวดำ (30 หน้า/นาที) กมค. แขวงวังใหม่ เขตปทุมวัน กรุงเทพมหานคร 28 เครื่อง</t>
  </si>
  <si>
    <t>เครื่องพิมพ์ชนิดเลเซอร์/ชนิด LED สีแบบ Network กมค. แขวงวังใหม่ เขตปทุมวัน กรุงเทพมหานคร 6 เครื่อง</t>
  </si>
  <si>
    <t xml:space="preserve"> เครื่องพิมพ์ Multifunction แบบฉีดหมึก (Inkjet) กมค. แขวงวังใหม่ เขตปทุมวัน กรุงเทพมหานคร 10 เครื่อง</t>
  </si>
  <si>
    <t>เครื่องพิมพ์ Multifunction ชนิดเลเซอร์/ชนิด LED ขาวดำ กมค. แขวงวังใหม่ เขตปทุมวัน กรุงเทพมหานคร 10 เครื่อง</t>
  </si>
  <si>
    <t>เครื่องพิมพ์ Multifunction ชนิดเลเซอร์/ชนิด LED สี   กมค. แขวงวังใหม่ เขตปทุมวัน กรุงเทพมหานคร 14 เครื่อง</t>
  </si>
  <si>
    <t>สแกนเนอร์ สำหรับงานเก็บเอกสารระดับศูนย์บริการ แบบที่ 2  กมค. แขวงวังใหม่ เขตปทุมวัน กรุงเทพมหานคร 6 เครื่อง</t>
  </si>
  <si>
    <t>เครื่องสำรองไฟฟ้า ขนาด 800 VA  กมค. แขวงวังใหม่ เขตปทุมวัน กรุงเทพมหานคร 16 เครื่อง</t>
  </si>
  <si>
    <t xml:space="preserve"> เครื่องมัลติมีเดียโปรเจคเตอร์ ระดับ XGA ขนาด 3,500 ANSI Lumens  กมค. แขวงวังใหม่ เขตปทุุมวัน กรุงเทพมหานคร 2 เครื่อง</t>
  </si>
  <si>
    <t xml:space="preserve"> โทรทัศน์ แอล อี ดี (LED TV) ระดับความละเอียดจอภาพ 1920x1080 พิกเซล ขนาด 40 นิ้ว  กมค. แขวงวังใหม่ เขตปทุุมวัน กรุงเทพมหานคร 2 เครื่อง</t>
  </si>
  <si>
    <t xml:space="preserve"> ตู้เย็น ขนาด 9 คิวบิกฟุต  กมค. แขวงวังใหม่ เขตปทุมวัน กรุงเทพมหานคร 1 ตู้</t>
  </si>
  <si>
    <t xml:space="preserve"> เตาอบไมโครเวฟ  กมค. แขวงวังใหม่ เขตปทุมวัน กรุงเทพมหานคร 1 เตา</t>
  </si>
  <si>
    <t>ตู้ครัวเอนกประสงค์  กมค. แขวงวังใหม่ เขตปทุุมวัน กรุงเทพมหานคร 1 ตู้</t>
  </si>
  <si>
    <t>รถบรรทุก (ดีเซล) ขนาด 1 ตัน ปริมาตรกระบอกสูบไม่ต่ำกว่า 2,400 ซีซี ขับเคลื่อนแบบ 2 ล้อ แบบดับเบิ้ลแค็ป  กมค. แขวงวังใหม่ เขตปทุมวัน กรุงเทพมหานคร 2 คัน</t>
  </si>
  <si>
    <t xml:space="preserve"> เครื่องโทรสารแบบใช้กระดาษธรรมดา ส่งเอกสารได้ครั้งละ 20 แผ่น  กมค. แขวงวังใหม่ เขตปทุมวัน กรุงเทพมหานคร 1 เครื่อง</t>
  </si>
  <si>
    <t>เครื่องโทรสารแบบใช้กระดาษธรรมดา ส่งเอกสารได้ครั้งละ 30 แผ่น กมค. แขวงวังใหม่ เขตปทุมวัน กรุงเทพมหานคร 1 เครื่อง</t>
  </si>
  <si>
    <t>เครื่องปรับอากาศแบบแยกส่วน ชนิดตั้งพื้นหรือชนิดแขวน (มีระบบฟอกอากาศ) ขนาด 18,000 บีทียู  กมค. แขวงวังใหม่ เขตปทุมวัน กรุงเทพมหานคร 2 เครื่อง</t>
  </si>
  <si>
    <t xml:space="preserve"> ตู้เหล็ก 2 บาน กมค. แขวงวังใหม่ เขตปทุมวัน กรุงเทพมหานคร 14 ตู้</t>
  </si>
  <si>
    <t xml:space="preserve"> ตู้เหล็ก 4 ลิ้นชัก  กมค. แขวงวังใหม่ เขตปทุมวัน กรุงเทพมหานคร 4 ตู้</t>
  </si>
  <si>
    <t xml:space="preserve"> ตู้เหล็กบานเลื่อนทึบเตี้ย กมค. แขวงวังใหม่ เขตปทุมวัน กรุงเทพมหานคร 2 ตู้</t>
  </si>
  <si>
    <t>รถเข็นหนังสือห้องสมุด 3 ชั้น กมค. แขวงวังใหม่ เขตปทุมวัน กรุงเทพมหานคร 2 คัน</t>
  </si>
  <si>
    <t>เก้าอี้สำนักงาน ขนาด 58x58x89-99 ซม. กมค. แขวงวังใหม่ เขตปทุมวัน กรุงเทพมหานคร 40 ตัว</t>
  </si>
  <si>
    <t xml:space="preserve"> เก้าอี้สำนักงาน กมค. แขวงวังใหม่ เขตปทุุมวัน กรุงเทพมหานคร 3 ตัว</t>
  </si>
  <si>
    <t>โต๊ะทำงานผู้บริหาร ตัวแอล กมค. แขวงวังใหม่ เขตปทุมวัน กรุงเทพมหานคร 1 ตัว</t>
  </si>
  <si>
    <t>เก้าอี้สำนักงาน พนักพิงสูงระดับศีรษะ กมค. แขวงวังใหม่ เขตปทุมวัน กรุงเทพมหานคร 1 ตัว</t>
  </si>
  <si>
    <t xml:space="preserve"> ตู้เหล็กเก็บเอกสารบานเลื่อนกระจกทรงสูง กมค. แขวงวังใหม่ เขตปทุมวัน กรุงเทพมหานคร 10 ตู้</t>
  </si>
  <si>
    <t xml:space="preserve"> ตู้บานเลื่อนกระจกสูง กมค. แขวงวังใหม่ เขตปทุมวัน กรุงเทพมหานคร 3 ตู้</t>
  </si>
  <si>
    <t>ตู้โชว์กระจก แบบมองเห็นรอบด้าน กมค. แขวงวังใหม่ เขตปทุมวัน กรุงเทพมหานคร 2 ตู้</t>
  </si>
  <si>
    <t xml:space="preserve"> รถเข็นสแตนเลส แบบมีคอก กมค. แขวงวังใหม่ เขตปทุมวัน กรุงเทพมหานคร 2 คัน</t>
  </si>
  <si>
    <t>เครื่องเย็บกระดาษขนาดใหญ่ ใช้ลวดเย็บ กมค. แขวงวังใหม่ เขตปทุมวัน กรุงเทพมหานคร 1 เครื่อง</t>
  </si>
  <si>
    <t xml:space="preserve"> ตู้รางเลื่อนแบบพวงมาลัย ชนิด 7 ตู้ แบบ 2 ตอน กมค. แขวงวังใหม่ เขตปทุมวัน กรุงเทพมหานคร </t>
  </si>
  <si>
    <t>ตู้รางเลื่อนแบบพวงมาลัย ชนิด 5 ตู้ แบบ 2 ตอน กมค. แขวงวังใหม่ เขตปทุมวัน กรุงเทพมหานคร 2 ตู้</t>
  </si>
  <si>
    <t>รถเข็นผ้าเปื้อน พื้นทำด้วยสเตนเลส มีล้อยางขนาดเส้นผ่าศูนย์กลางไม่ต่ำกว่า 8 นิ้ว จำนวน 4 ล้อ กมค. แขวงวังใหม่ เขตปทุมวัน กรุงเทพมหานคร 1 คัน</t>
  </si>
  <si>
    <t>รถยนต์นั่งส่วนกลาง ปริมาตรกระบอกสูบไม่เกิน 1,600 ซีซี กมค. แขวงวังใหม่ เขตปทุมวัน กรุงเทพมหานคร 3 คัน</t>
  </si>
  <si>
    <t>รถโดยสารขนาด 12 ที่นั่ง (ดีเซล) ปริมาตรกระบอกสูบไม่ต่ำกว่า 2,400 ซีซี  กมค. แขวงวังใหม่ เขตปทุมวัน กรุงเทพมหานคร 2 คัน</t>
  </si>
  <si>
    <t xml:space="preserve"> โครงการก่อสร้างอาคารที่พักแฟลต 5 ชั้น สำหรับผู้เข้ารับการฝึกอบรมพร้อมรายการพัสดุครุภัณฑ์ที่ใช้ประจำอาคารที่พักฯ สบส. ตำบลศาลายา อำเภอพุทธมณฑล จังหวัดนครปฐม 1 หลัง</t>
  </si>
  <si>
    <t>เครื่องโทรสาร แบบใช้กระดาษธรรมดา ส่งเอกสารได้ครั้งละ 30 แผ่น สง.ก.ตร. แขวงวังใหม่ เขตปทุมวัน กรุงเทพมหานคร 6 เครื่อง</t>
  </si>
  <si>
    <t>เครื่องบันทึก/ถอดข้อความ ระบบดิจิตอล สง.ก.ตร. แขวงวังใหม่ เขตปทุมวัน กรุงเทพมหานคร 8 เครื่อง</t>
  </si>
  <si>
    <t>เครื่องปรับอากาศ แบบแยกส่วน ชนิดตั้งพื้นหรือชนิดแขวน (มีระบบฟอกอากาศ) ขนาด 24,000 บีทียู สง.ก.ตร. แขวงวังใหม่ เขตปทุมวัน กรุงเทพมหานคร 5 เครื่อง</t>
  </si>
  <si>
    <t>เครื่องดูดฝุ่น ขนาด 25  ลิตร สง.ก.ตร. แขวงวังใหม่ เขตปทุมวัน กรุงเทพมหานคร 1 เครื่อง</t>
  </si>
  <si>
    <t xml:space="preserve"> ตู้เหล็ก 4 ลิ้นชัก สง.ก.ตร. แขวงวังใหม่ เขตปทุมวัน กรุงเทพมหานคร 3 เครื่อง</t>
  </si>
  <si>
    <t>เครื่องคอมพิวเตอร์ สำหรับงานสำนักงาน (จอขนาดไม่น้อยกว่า 18.5 นิ้ว) สง.ก.ตร. แขวงวังใหม่ เขตปทุมวัน กรุงเทพมหานคร 55 เครื่อง</t>
  </si>
  <si>
    <t>เครื่องคอมพิวเตอร์ สำหรับงานประมวลผล แบบที่ 1 (จอขนาดไม่น้อยกว่า 18.5 นิ้ว) สง.ก.ตร. แขวงวังใหม่ เขตปทุมวัน กรุงเทพมหานคร 8 เครื่อง</t>
  </si>
  <si>
    <t xml:space="preserve"> เครื่องพิมพ์ชนิดเลเซอร์/ชนิด LED ขาวดำ (30หน้า/นาที) สง.ก.ตร. แขวงวังใหม่ เขตปทุมวัน กรุงเทพมหานคร 7 เครื่อง</t>
  </si>
  <si>
    <t xml:space="preserve"> เครื่องพิมพ์ Multifunction ชนิดเลเซอร์/ชนิด LED ขาวดำ สง.ก.ตร. แขวงวังใหม่ เขตปทุมวัน กรุงเทพมหานคร 1 เครื่อง</t>
  </si>
  <si>
    <t xml:space="preserve"> เครื่องพิมพ์ Multifunction ชนิดเลเซอร์/ชนิด LED สี สง.ก.ตร. แขวงวังใหม่ เขตปทุมวัน กรุงเทพมหานคร 3 เครื่อง</t>
  </si>
  <si>
    <t xml:space="preserve"> เครื่องสำรองไฟฟ้า ขนาด 1 kVA สง.ก.ตร. แขวงวังใหม่ เขตปทุมวัน กรุงเทพมหานคร 10 เครื่อง</t>
  </si>
  <si>
    <t>เก้าอี้ทำงานบุหนังเทียม PVN และไฮโดรลิค แบบ 2 จต. แขวงท่าแร้ง เขตบางเขน กรุงเทพมหานคร  100 ตัว</t>
  </si>
  <si>
    <t>เก้าอี้อเนกประสงค์ (มีขอเกี่ยว)  จต. แขวงท่าแร้ง เขตบางเขน กรุงเทพมหานคร 100 ตัว</t>
  </si>
  <si>
    <t>เครื่องทำลายเอกสาร แบบทำลายครั้งละ 10 แผ่นจต. แขวงท่าแร้ง เขตบางเขน กรุงเทพมหานคร 16 เครื่อง</t>
  </si>
  <si>
    <t xml:space="preserve"> ตู้เหล็ก 2 บาน จต. แขวงท่าแร้ง เขตบางเขน กรุงเทพมหานคร  30 ตู้</t>
  </si>
  <si>
    <t>คอมพิวเตอร์ สำหรับงานสำนักงาน (จอขนาดไม่น้อยกว่า 18.5 นิ้ว) จต. แขวงท่าแร้ง เขตบางเขน กรุงเทพมหานคร 40 เครื่อง</t>
  </si>
  <si>
    <t>เครื่องสำรองไฟ ขนาด 800 VA จต. แขวงท่าแร้ง เขตบางเขน กรุงเทพมหานคร    151 เครื่อง</t>
  </si>
  <si>
    <t xml:space="preserve"> สแกนเนอร์ สำหรับเก็บเอกสารทั่วไป จต. แขวงท่าแร้ง เขตบางเขน กรุงเทพมหานคร  18 เครื่อง</t>
  </si>
  <si>
    <t>รถบรรทุก (ดีเซล) ขนาด 1 ตัน ปริมาตรกระบอกสูบไม่ต่ำกว่า 2,400 ซีซี ขับเคลื่อน 4 ล้อ แบบดับเบิ้ลแคบ จต. แขวงท่าแร้ง เขตบางเขน กรุงเทพมหานคร 5 คัน</t>
  </si>
  <si>
    <t>รถบรรทุก (ดีเซล) ขนาด 1 ตัน ปริมาตรกระบอกสูบไม่ต่ำกว่า 2,400 ซีซี ขับเคลื่อน 2 ล้อ แบบดับเบิ้ลแคบ จต. แขวงท่าแร้ง เขตบางเขน กรุงเทพมหานคร 5 คัน</t>
  </si>
  <si>
    <t>เครื่องคอมพิวเตอร์ สำหรับงานประมวลผล แบบที่ 1 (จอขนาดไม่น้อยกว่า 18.5 นิ้ว) สตส. แขวงท่าแร้ง เขตบางเขน กรุงเทพมหานคร  2 เครื่อง</t>
  </si>
  <si>
    <t xml:space="preserve"> เครื่องคอมพิวเตอร์ สำหรับงานประมวลผล แบบที่ 2 (จอขนาดไม่น้อยกว่า 18.5 นิ้ว) สตส. แขวงท่าแร้ง เขตบางเขน กรุงเทพมหานคร  7 เครื่อง</t>
  </si>
  <si>
    <t>เครื่องคอมพิวเตอร์โน้ตบุ๊ก สำหรับงานประมวลผล สตส. แขวงท่าแร้ง เขตบางเขน กรุงเทพมหานคร 34 เครื่อง</t>
  </si>
  <si>
    <t>เครื่องพิมพ์ชนิดเลเซอร์ หรือชนิด LED ขาวดำ แบบ Network แบบที่ 2 (33 หน้า/นาที) สตส. แขวงท่าแร้ง เขตบางเขน กรุงเทพมหานคร 18 เครื่อง</t>
  </si>
  <si>
    <t>เครื่องสำรองไฟฟ้า ขนาด 1 kVA สตส. แขวงท่าแร้ง เขตบางเขน กรุงเทพมหานคร 24 เครื่อง</t>
  </si>
  <si>
    <t>โครงการสร้างระบบฐานข้อมูลการตรวจสอบภายใน ของ สตส. แขวงท่าแร้ง เขตบางเขน กรุงเทพมหานคร 1 โครงการ</t>
  </si>
  <si>
    <t>เครื่องโทรสาร แบบใช้กระดาษธรรมดา (ส่งเอกสารได้ครั้งละ 30 แผ่น) สลก. แขวงวังใหม่ เขตปทุมวัน กรุงเทพมหานคร 1 เครื่อง</t>
  </si>
  <si>
    <t>ตู้เหล็ก 2 บาน สลก. แขวงวังใหม่ เขตปทุมวัน กรุงเทพมหานคร 4 ตู้</t>
  </si>
  <si>
    <t xml:space="preserve"> ตู้เอกสารเตี้ยบานเลื่อน สลก. แขวงวังใหม่ เขตปทุมวัน กรุงเทพมหานคร 1 ใบ</t>
  </si>
  <si>
    <t xml:space="preserve"> ตู้บานโล่งผสมบานเปิด สลก. แขวงวังใหม่ เขตปทุมวัน กรุงเทพมหานคร 2 ตู้</t>
  </si>
  <si>
    <t>เครื่องเคลือบบัตร สลก. แขวงวังใหม่ เขตปทุมวัน กรุงเทพมหานคร 1 เครื่อง</t>
  </si>
  <si>
    <t xml:space="preserve">  เครื่องพิมพ์เลเซอร์/ชนิด LED ขาวดำ (30 หน้า/นาที) สลก. แขวงวังใหม่ เขตปทุมวัน กรุงเทพมหานคร 10 เครื่อง</t>
  </si>
  <si>
    <t xml:space="preserve"> เครื่องคอมพิวเตอร์ประมวลผล แบบที่ 1 สลก. แขวงวังใหม่ เขตปทุมวัน กรุงเทพมหานคร 15 เครื่อง</t>
  </si>
  <si>
    <t xml:space="preserve"> เครื่องพิมพ์ Multifunction ชนิดเลเซอร์/ชนิด LED ขาวดำ สลก. แขวงวังใหม่ เขตปทุมวัน กรุงเทพมหานคร 2 เครื่อง</t>
  </si>
  <si>
    <t xml:space="preserve"> เครื่องคอมพิวเตอร์โน้ตบุ๊ก สำหรับประมวลผล สลก. แขวงวังใหม่ เขตปทุมวัน กรุงเทพมหานคร 3 เครื่อง</t>
  </si>
  <si>
    <t xml:space="preserve"> เครื่องโทรสาร แบบใช้กระดาษธรรมดา (ส่งเอกสารได้ครั้งละ 30 แผ่น) ตท. แขวงวังใหม่ เขตปทุมวัน กรุงเทพมหานคร  3 เครื่อง</t>
  </si>
  <si>
    <t>เครื่องทำลายเอกสาร แบบทำลายครั้งละ 20 แผ่น ตท. แขวงวังใหม่ เขตปทุมวัน กรุงเทพมหานคร  2 เครื่อง</t>
  </si>
  <si>
    <t>ตู้ลิ้นชักแขวนแฟ้ม ตท. แขวงวังใหม่ เขตปทุมวัน กรุงเทพมหานคร  2 ตู้</t>
  </si>
  <si>
    <t xml:space="preserve"> ตู้เหล็กบานเลื่อนทึบ ตท. แขวงวังใหม่ เขตปทุมวัน กรุงเทพมหานคร  2 ตู้</t>
  </si>
  <si>
    <t>เครื่องคอมพิวเตอร์ สำหรับงานประมวล แบบที่ 1 (จอขนาดไม่น้อยกว่า 18.5 นิ้ว) ตท. แขวงวังใหม่ เขตปทุมวัน กรุงเทพมหานคร  8 เครื่อง</t>
  </si>
  <si>
    <t>เครื่องพิมพ์เลเซอร์/ชนิด LED ขาวดำ (30 หน้า/นาที)  (ตท.) แขวงวังใหม่ เขตปทุมวัน กรุงเทพมหานคร  5 เครื่อง</t>
  </si>
  <si>
    <t>เครื่องพิมพ์ Multifunction แบบฉีดหมึก (Inkjet) (ตท.) แขวงวังใหม่ เขตปทุมวัน กรุงเทพมหานคร  3 เครื่อง</t>
  </si>
  <si>
    <t>เครื่องคอมพิวเตอร์โน้ตบุ๊ก สำหรับงานประมวลผล ตท. แขวงวังใหม่ เขตปทุมวัน กรุงเทพมหานคร  2 เครื่อง</t>
  </si>
  <si>
    <t xml:space="preserve"> เครื่องสแกนเนอร์ สำหรับงานเก็บเอกสารระดับศูนย์บริการ แบบที่ 1 ตท. แขวงวังใหม่ เขตปทุมวัน กรุงเทพมหานคร  2 เครื่อง</t>
  </si>
  <si>
    <t>กล้องถ่ายภาพดิจิตอล DSLR ขนาดเซ็นเซอร์ไม่น้อยกว่า CMOS (APS-C) ความละเอียดภาพไม่น้อยกว่า 20 ล้านพิกเซล พร้อมเลนส์ 18-200 มม. สท. แขวงวังใหม่ เขตปทุมวัน กรุงเทพมหานคร 8 ตัว</t>
  </si>
  <si>
    <t>ไฟแฟลช ไกนัมเบอร์ 30 ม. ที่ความไวแสง (ISO) 100 หรือดีกว่า สท. แขวงวังใหม่ เขตปทุมวัน กรุงเทพมหานคร 8 ตัว</t>
  </si>
  <si>
    <t xml:space="preserve"> Vertical Grip สท. แขวงวังใหม่ เขตปทุมวัน กรุงเทพมหานคร 8 ตัว</t>
  </si>
  <si>
    <t>เลนส์ไวด์ระยะ 10-16 หรือดีกว่า สท. แขวงวังใหม่ เขตปทุมวัน กรุงเทพมหานคร 1 อัน</t>
  </si>
  <si>
    <t xml:space="preserve"> เลนส์ Telephoto Zoom 70-200 f/2.8  หรือดีกว่า สท. แขวงวังใหม่ เขตปทุมวัน กรุงเทพมหานคร 1 อัน</t>
  </si>
  <si>
    <t>สง.ก.ต.ช.</t>
  </si>
  <si>
    <t xml:space="preserve"> เครื่องคอมพิวเตอร์  สำหรับงานประมวลผล แบบที่ 1 (จอขนาดไม่น้อยกว่า 18.5 นิ้ว) สง.ก.ต.ช. แขวงวังใหม่ เขตปทุมวัน กรุงเทพมหานคร  12 เครื่อง</t>
  </si>
  <si>
    <t>เครื่องคอมพิวเตอร์โน้ตบุ๊ก สำหรับงานประมวลผล สง.ก.ต.ช. แขวงวังใหม่ เขตปทุมวัน กรุงเทพมหานคร 1 เครื่อง</t>
  </si>
  <si>
    <t>เครื่องพิมพ์ชนิดเลเซอร์/ชนิด LED ขาวดำ (30หน้า/นาที) สง.ก.ต.ช. แขวงวังใหม่ เขตปทุมวัน กรุงเทพมหานคร  7 เครื่อง</t>
  </si>
  <si>
    <t>เครื่องพิมพ์ชนิดเลเซอร์/ชนิด LED สี แบบ Network สง.ก.ต.ช. แขวงวังใหม่ เขตปทุมวัน กรุงเทพมหานคร 1 เครื่อง</t>
  </si>
  <si>
    <t>เครื่องพิมพ์ Multifunction แบบฉีดหมึก (Inkjet) สง.ก.ต.ช. แขวงวังใหม่ เขตปทุมวัน กรุงเทพมหานคร 2 เครื่อง</t>
  </si>
  <si>
    <t>รวมงบลงทุน(สง.ก.ต.ช.)</t>
  </si>
  <si>
    <t>เครื่องมัลติมีเดียโปรเจคเตอร์ ระดับ XGA ขนาด 3,500 ANSI Lumens  วน. แขวงวังใหม่ เขตปทุมวัน กรุงเทพมหานคร 2 เครื่อง</t>
  </si>
  <si>
    <t>เก้าอี้ทำงาน ขาเหล็ก มีโช้คปรับระดับได้  วน. แขวงวังใหม่ เขตปทุมวัน กรุงเทพมหานคร 19 ตัว</t>
  </si>
  <si>
    <t>เครื่องทำลายเอกสาร แบบทำลายครั้งละ 20 แผ่น  วน. แขวงวังใหม่ เขตปทุมวัน กรุงเทพมหานคร  2 เครื่อง</t>
  </si>
  <si>
    <t>เครื่องเจาะกระดาษและเข้าเล่ม แบบเจาะกระดาษไฟฟ้าและเข้าเล่มมือโยก  วน. แขวงวังใหม่ เขตปทุมวัน กรุงเทพมหานคร  2 เครื่อง</t>
  </si>
  <si>
    <t xml:space="preserve">ปรับปรุงรั้วและประตูเข้า-ออก สบร. แขวง ตลาดบางเขน เขต หลักสี่ กรุงเทพมหานคร </t>
  </si>
  <si>
    <t>สบร.</t>
  </si>
  <si>
    <t>รวมงบลงทุน(สบร.)</t>
  </si>
  <si>
    <t>เครื่องสูบน้ำ มอเตอร์ไฟฟ้า สูบน้ำได้ 1,500 ลิตรต่อนาที สกพ. แขวงวังใหม่ เขตปทุมวัน กรุงเทพมหานคร 1 เครื่อง</t>
  </si>
  <si>
    <t>ตู้ควบคุมเครื่องสูบน้ำ สกพ. แขวงวังใหม่ เขตปทุมวัน กรุงเทพมหานคร 1 เครื่อง</t>
  </si>
  <si>
    <t>รถบรรทุก (ดีเซล) ขนาด 1 ตัน ปริมาตรกระบอกสูบ ไม่ต่ำกว่า 2,400 ซีซี ขับเคลื่อน 2 ล้อ แบบดับเบิ้ลแค็บ สกพ. แขวงวังใหม่ เขตปทุมวัน กรุงเทพมหานคร 1 คัน</t>
  </si>
  <si>
    <t>รถบัสโดยสารขนาด 45 ที่นั่ง สกพ. แขวงวังใหม่ เขตปทุมวัน กรุงเทพมหานคร 1 คัน ฝ่ายดนตรี กองสวัสดิการ สำนักกำลังพล สำนักงานตำรวจแห่งชาติ</t>
  </si>
  <si>
    <t>รวมงบลงทุน (ตร.)</t>
  </si>
  <si>
    <t>สลก.</t>
  </si>
  <si>
    <t>รวมงบลงทุน(สลก.)</t>
  </si>
  <si>
    <t>รปภ.</t>
  </si>
  <si>
    <t>รายการผูกพัน/รายการต่างประเทศ</t>
  </si>
  <si>
    <t>รวมรายการผูกพัน/รายการต่างประเทศ</t>
  </si>
  <si>
    <t>โครงการปฎิรูป ตร.</t>
  </si>
  <si>
    <t>ผล รปภ.</t>
  </si>
  <si>
    <t>โครงการยุทโธฯ</t>
  </si>
  <si>
    <t>รายการครุภัณฑ์ปีเดียว</t>
  </si>
  <si>
    <t>รายการครุภัณฑ์ผูกพัน/รายการต่างประเทศ</t>
  </si>
  <si>
    <t>รวมรายการครุภัณฑ์ผูกพัน/รายการต่างประเทศ</t>
  </si>
  <si>
    <t>รายการที่ดินสิ่งก่อสร้างปีเดียว</t>
  </si>
  <si>
    <t>รวมที่ดินสิ่งก่อสร้างปีเดียว</t>
  </si>
  <si>
    <t>รายการที่ดินสิ่งก่อสร้างผูกพัน/รายการต่างประเทศ</t>
  </si>
  <si>
    <t>โครงการปฏิรูป ตร.</t>
  </si>
  <si>
    <t>รวมที่ดินสิ่งก่อสร้างผูกพัน/รายการต่างประเทศ</t>
  </si>
  <si>
    <t>รวมครุภัณฑ์ปีเดียว</t>
  </si>
  <si>
    <t>รวมงบลงทุน(ภ.4)</t>
  </si>
  <si>
    <t>โครงการเพิ่มฯ จชต.</t>
  </si>
  <si>
    <t>โครงการเพิ่มฯ กำลังพล</t>
  </si>
  <si>
    <t>โครงการเพิ่มฯความไม่สงบ</t>
  </si>
  <si>
    <t>โครงการเพิ่มฯความมั่นคง</t>
  </si>
  <si>
    <t>โครงกรยุทโธฯ</t>
  </si>
  <si>
    <t>คดีเฉพาะทาง</t>
  </si>
  <si>
    <t>โครงการเพิ่มฯ ค้ามนุษย์</t>
  </si>
  <si>
    <t>การป้องกันปราบปรามฯ</t>
  </si>
  <si>
    <t>โครงการเพิ่มฯค้ามนุษย์</t>
  </si>
  <si>
    <t>ป้องกันปราบปราม</t>
  </si>
  <si>
    <t>โครงการวิจัยฯ</t>
  </si>
  <si>
    <t>รวมงบลงทุน( ปส.)</t>
  </si>
  <si>
    <t>การบริหารฯ</t>
  </si>
  <si>
    <t>โครงการพัฒนาฯ</t>
  </si>
  <si>
    <t>โครงการความมั่นคง EEC</t>
  </si>
  <si>
    <t>ลักลอบหลบหนีเข้าเมือง</t>
  </si>
  <si>
    <t>โครงการยกระดับฯ</t>
  </si>
  <si>
    <t>บริหารจัดการความมั่นคงฯ</t>
  </si>
  <si>
    <t xml:space="preserve"> ค่าขยายเขตติดตั้งไฟฟ้า กองกำกับการ 4 กองบังคับการฝึกพิเศษ กองบัญชาการตำรวจตระเวนชายแดน ตำบลหนองบัว อำเภอเมืองอุดรธานี จังหวัดอุดรธานี 1 รายการ</t>
  </si>
  <si>
    <t>การบริหารจัดการความมั่นคงฯ</t>
  </si>
  <si>
    <t>รวมงบลงทุน(กมต.)</t>
  </si>
  <si>
    <t>ก.ตร.</t>
  </si>
  <si>
    <t>ก.ต.ช.</t>
  </si>
  <si>
    <t>บริการสุขภาพ</t>
  </si>
  <si>
    <t>โครงการพัฒนาฯกระบวนการยุติธรรม</t>
  </si>
  <si>
    <t>โครงการจัดหายุทโธฯ</t>
  </si>
  <si>
    <t>บช.ทท.</t>
  </si>
  <si>
    <t>ทท.</t>
  </si>
  <si>
    <t>รวมงบลงทุน(บช.ทท.)</t>
  </si>
  <si>
    <t>รวมงบลงทุน(สงป.)</t>
  </si>
  <si>
    <t>อยู่ระหว่างเว้นระยะเวลาอุทธรณ์ผลการประกวดราคา ก่อนลงนามในสัญญาวันที่ 24 พ.ย.60</t>
  </si>
  <si>
    <t>อย่ะระหว่างทำสัญญา</t>
  </si>
  <si>
    <t>อยู่ระหว่างประกาศผู้ชนะการเสนอราคาในระบบ e-gp</t>
  </si>
  <si>
    <t>วาง Po ไปยัง กง.</t>
  </si>
  <si>
    <t>วาง PO ไปยัง กง.</t>
  </si>
  <si>
    <t>อยู่ระหว่างขอรับความเห็นชอบ</t>
  </si>
  <si>
    <t>อยู่ระหว่างประกาศเชิญชวน</t>
  </si>
  <si>
    <t>พิจารณาผู้เสนอราคา</t>
  </si>
  <si>
    <t xml:space="preserve"> - อยู่ระหว่างแต่งตั้งคณะกรรมการกำหนดราคากลาง</t>
  </si>
  <si>
    <t>อยู่ระหว่างกำหนดราคากลาง</t>
  </si>
  <si>
    <t>อยู่ระหว่างคณะกรรมการกำหนดราคากลาง</t>
  </si>
  <si>
    <t>บช.ส.</t>
  </si>
  <si>
    <t>รวมงบลงทุน(บช.ส.)</t>
  </si>
  <si>
    <t>อยู่ระหว่างดำเนินการ</t>
  </si>
  <si>
    <t>รอแบบจาก ยธ.</t>
  </si>
  <si>
    <t>รอลงนามในสัญญา  เนื่องจากเป็นรายการกันเงินแบบไม่มีหนี้ รอกรมบัญชีกลางอนุมัติ</t>
  </si>
  <si>
    <t>ทำ PO แล้ว/กำหนดส่งของ 30 พ.ย.60</t>
  </si>
  <si>
    <t>ทำ PO แล้ว/ส่งของแล้ว/อยู่ระหว่างขั้นตอนการเบิกจ่าย</t>
  </si>
  <si>
    <t>โอนงบประมาณให้ สกบ.โดย พธ.เป็นผู้จัดหา</t>
  </si>
  <si>
    <t>รายการปีเดียว</t>
  </si>
  <si>
    <t>รายการผูกพัน/ลักษณะพิเศษ/จัดหาต่างประเทศ</t>
  </si>
  <si>
    <t>กก.รร.ภ.1</t>
  </si>
  <si>
    <t>ค.ปฏิรูปฯ/ยศ.</t>
  </si>
  <si>
    <t>ครุภัณฑ์ประจำห้องเรียนมาตรฐานหน่วยฝึกกองบัญชาการศึกษา แขวงลาดยาว เขตจตุจักรกรุงเทพมหานคร</t>
  </si>
  <si>
    <t xml:space="preserve"> ทำ PO เรียบร้อยแล้ว 
เลขที่ 7010629815</t>
  </si>
  <si>
    <t>ครุภัณฑ์ประจำห้องเรียนมาตรฐานหน่วยฝึกกองบัญชาการศึกษา แขวงลาดยาว เขตจตุจักร กรุงเทพมหานคร 40 ห้อง</t>
  </si>
  <si>
    <t>กก.รร.ภ.2</t>
  </si>
  <si>
    <t>รปภ./พฐ.</t>
  </si>
  <si>
    <t>ภ.จว.ชลบุรี</t>
  </si>
  <si>
    <t>โครงการปฏิรูป ตร./ยศ.</t>
  </si>
  <si>
    <t>ภ.จว.ฉะเชิงเทรา</t>
  </si>
  <si>
    <t>ภ.จว.ตราด</t>
  </si>
  <si>
    <t>ภ.จว.สระแก้ว</t>
  </si>
  <si>
    <t>โครงการยุทโธฯ/ยศ.</t>
  </si>
  <si>
    <t>กก.รร.ภ.3</t>
  </si>
  <si>
    <t>ภ.จว.สุรินทร์</t>
  </si>
  <si>
    <t>ภ.จว.ชัยภูมิ</t>
  </si>
  <si>
    <t>ภ.จว.ยโสธร</t>
  </si>
  <si>
    <t>ภ.จว.นครราชีมา</t>
  </si>
  <si>
    <t>ภจวชัยภูมิ</t>
  </si>
  <si>
    <t>รปภ./พฐ</t>
  </si>
  <si>
    <t>ตู้นิรภัย ภ.4 ตำบลในเมืองอำเภอเมืองขอนแก่น จังหวัดขอนแก่น 267 ตู้</t>
  </si>
  <si>
    <t>ชุดกล้องทำงานระบบประชุมทางไกลผ่านจอภาพTelepresence ภ.4 ตำบลในเมือง อำเภอเมืองขอนแก่นจังหวัดของแก่น</t>
  </si>
  <si>
    <t>ศฝร.ภ.4</t>
  </si>
  <si>
    <t>ครุภัณฑ์ประจำห้องเรียนมาตรฐานหน่วยฝึกกองบัญชาการศึกษา แขวงลาดยาว เขตจตุจักรกรุงเทพมหานคร 40 ห้อง</t>
  </si>
  <si>
    <t>รวมงบลงทุน(ภ.6)</t>
  </si>
  <si>
    <t>กก.รร.ภ.6</t>
  </si>
  <si>
    <t>กก.รร.ภ.7</t>
  </si>
  <si>
    <t>ภ.จว.ราชบุรี</t>
  </si>
  <si>
    <t>ภ.จว.กาญฯ</t>
  </si>
  <si>
    <t>ภ.จว.เพชรบุรี</t>
  </si>
  <si>
    <t>ภ.จว.ประจวบฯ</t>
  </si>
  <si>
    <t>ภ.จว.นครปฐม</t>
  </si>
  <si>
    <t>ภ.จว.สมุทรสาคร</t>
  </si>
  <si>
    <t>บก.สส.ภ.7</t>
  </si>
  <si>
    <t>กก.รร.ภ.8</t>
  </si>
  <si>
    <t>รวมรายการปีเดียว</t>
  </si>
  <si>
    <t>บก.อก.สกบ.,ยธ.,สพ.</t>
  </si>
  <si>
    <t>พธ.</t>
  </si>
  <si>
    <t>ยธ.</t>
  </si>
  <si>
    <t>บก.อก.สกบ.</t>
  </si>
  <si>
    <t>สพ.</t>
  </si>
  <si>
    <t>อาวุธปืน  แขวงถนนนครไชศรี กทม. 5,280 กระบอก</t>
  </si>
  <si>
    <t>กุญแจมือ แขวงถนนนครไชศรี กทม. 5,280 อัน</t>
  </si>
  <si>
    <t>อุปกรณ์การฝึกปฐมพยาบาล กองบัญชาการศึกษา แขวงลาดยาว เขตจตุจักร กรุงเทพมหานคร 80 ชุด</t>
  </si>
  <si>
    <t xml:space="preserve">ยานพาหนะสำหรับการฝึก กองบัญชาการศึกษา แขวงลาดยาว เขตจตุจักร กรุงเทพมหานคร 20 ชุด </t>
  </si>
  <si>
    <t>ค.บังคับใช้/ยศ.</t>
  </si>
  <si>
    <t xml:space="preserve"> เสื้อเกราะอ่อนป้องกันกระสุนพร้อมแผ่นเกราะแข็ง บก.ปทส. แขวงลาดยาว เขตจตุจักร กรุงเทพมหานคร  10 ตัว</t>
  </si>
  <si>
    <t>บก.ปทส.</t>
  </si>
  <si>
    <t>เฉพาะทาง/พฐ.</t>
  </si>
  <si>
    <t>โครงการจัดหายุทโธฯ/ยศ.</t>
  </si>
  <si>
    <t>ภัยคุกคราม/พฐ.</t>
  </si>
  <si>
    <t>อุปกรณ์การฝึกทางยุทธวิธีกองบัญชาการศึกษา แขวงลาดยาว เขตจตุจักรกรุงเทพมหานคร</t>
  </si>
  <si>
    <r>
      <t xml:space="preserve">(5) กล้องบันทึกภาพเคลื่อนไหวบนสถานีตำรวจ  แขวงถนนนครไชยศรี เขตดุสิต กรุงเทพมหานคร 1482 ชุด </t>
    </r>
    <r>
      <rPr>
        <b/>
        <sz val="16"/>
        <color indexed="8"/>
        <rFont val="TH SarabunPSK"/>
        <family val="2"/>
      </rPr>
      <t>(ผูกพันใหม่ งบประมาณทั้งสิ้น = 476,018,400 , ปี 2561 ตั้งงบประมาณ = 95,203,700 , ปี 2562 ผูกพันงบประมาณ = 380,814,700)</t>
    </r>
  </si>
  <si>
    <t>จชต.</t>
  </si>
  <si>
    <t>ยธ</t>
  </si>
  <si>
    <t>อยู่ระหว่างขออนุมัติแต่งตั้ง คกก. จัดทำ TOR และราคากลาง</t>
  </si>
  <si>
    <t xml:space="preserve"> - อยู่ระหว่าง บช.น. จัดทำคุณลักษณะเฉพาะของพัสดุ</t>
  </si>
  <si>
    <t xml:space="preserve"> - อยู่ระหว่าง บก.ป. จัดส่งคุณลักษณะเฉพาะของพัสดุ</t>
  </si>
  <si>
    <t>อยู่ระหว่างคณะกรรมการคำนวณราคากลาง</t>
  </si>
  <si>
    <t>กก.รร.ภ.9</t>
  </si>
  <si>
    <t>รวมงบลงทุน(รร.นรต.)</t>
  </si>
  <si>
    <t>ค.สร้างพื้นฐาน ศก./บรูฯ</t>
  </si>
  <si>
    <t>ตม.สระแก้ว</t>
  </si>
  <si>
    <t>ตม.นราธิวาส</t>
  </si>
  <si>
    <t>ตม.ตาก</t>
  </si>
  <si>
    <t>ตม.ชลบุรี</t>
  </si>
  <si>
    <t>ตม.เชียงราย</t>
  </si>
  <si>
    <t>ตม.มกดาหาร</t>
  </si>
  <si>
    <t>บก.ตม.6</t>
  </si>
  <si>
    <t>กองบังคับการ ตร.</t>
  </si>
  <si>
    <t>บก.ตม.5</t>
  </si>
  <si>
    <t>ตม.เชีบงราย</t>
  </si>
  <si>
    <t>ตม.อุบลฯ</t>
  </si>
  <si>
    <t>ตม.ภูเก็ต</t>
  </si>
  <si>
    <t>บก.อก.ตม.</t>
  </si>
  <si>
    <t>กก.ตชด.33</t>
  </si>
  <si>
    <t>ประสิทธฺภาพฯศก./บรูฯ</t>
  </si>
  <si>
    <t>กก.ตชด.34</t>
  </si>
  <si>
    <t>กก.ตชด.24</t>
  </si>
  <si>
    <t>กก.ตชด.23</t>
  </si>
  <si>
    <t>กก.ตชด.11</t>
  </si>
  <si>
    <t>กก.ตชด.12</t>
  </si>
  <si>
    <t>กก.ตชด.13</t>
  </si>
  <si>
    <t>กก.ตชด.14</t>
  </si>
  <si>
    <t>กก.ตชด.42</t>
  </si>
  <si>
    <t>กก.ตชด.41</t>
  </si>
  <si>
    <t>กก.ตชด.43</t>
  </si>
  <si>
    <t>บก.ตชด.ภ.3</t>
  </si>
  <si>
    <t>กก.5กฝ.ตชด.</t>
  </si>
  <si>
    <t>กก.ตชด.21</t>
  </si>
  <si>
    <t>กก.1 กฝ.ตชด.</t>
  </si>
  <si>
    <t>กก.8 กฝ.ตชด.</t>
  </si>
  <si>
    <t>กก.3กฝ.ตชด.</t>
  </si>
  <si>
    <t>กก.8กฝ.ตชด.</t>
  </si>
  <si>
    <t>กก.9กฝ.ตชด.</t>
  </si>
  <si>
    <t>กก.3 กฝ.ตชด.</t>
  </si>
  <si>
    <t>บก.สสน.ตชด.</t>
  </si>
  <si>
    <t>บก.ตชด.ภ.1</t>
  </si>
  <si>
    <t>กก.2 กฝ.ตชด.</t>
  </si>
  <si>
    <t>,</t>
  </si>
  <si>
    <t>ค.กพ.จชต./บรูฯ</t>
  </si>
  <si>
    <t>กก.ตชด.44</t>
  </si>
  <si>
    <t>ปรับปรุงที่ตั้งฐานปฏิบัติการตำรวจตระเวนชายแดน ชป.รก.วี 150 ตำบลบันนังสตา อำเภอบันนังสตา จังหวัดยะลา</t>
  </si>
  <si>
    <t>ปรับปรุงที่ตั้งฐานปฏิบัติการตำรวจตระเวนชายแดน มว.ฉก.ตชด.4432 (ชป.1) ตำบลบ้านแหร อำเภอธารโต จังหวัดยะลา</t>
  </si>
  <si>
    <t>ปรับปรุงที่ตั้งฐานปฏิบัติการตำรวจตระเวนชายแดน มว.ฉก.ตชด.4452 ตำบลตาเนาะแมเราะ อำเภอเบตง จังหวัดยะลา</t>
  </si>
  <si>
    <t>ปรับปรุงที่ตั้งฐานปฏิบัติการตำรวจตระเวนชายแดน มว.ฉก.ตชด.4453 (ชป.2) ตำบลยะรม อำเภอเบตง จังหวัดยะลา</t>
  </si>
  <si>
    <t>ปรับปรุงที่ตั้งฐานปฏิบัติการตำรวจตระเวนชายแดน มว.ฉก.ตชด.4102 จุดตรวจขุนไวย์อำเภอเมือง จังหวัดยะลา</t>
  </si>
  <si>
    <t>ปรับปรุงที่ตั้งฐานปฏิบัติการตำรวจตระเวนชายแดน ชป.รก.วี 150 ตำบลยะรัง อำเภอยะรังจังหวัดปัตตานี</t>
  </si>
  <si>
    <t>ปรับปรุงที่ตั้งฐานปฏิบัติการตำรวจตระเวนชายแดน ชป.รก.วี 150 ตำบลสุวารี อำเภอรือเสาะ จังหวัดนราธิวาส</t>
  </si>
  <si>
    <t>ปรับปรุงที่ตั้งฐานปฏิบัติการตำรวจตระเวนชายแดน ชป.รพศ.7 ตำบลแม่หวาด อำเภอธารโต จังหวัดยะลา</t>
  </si>
  <si>
    <t>ปรับปรุงที่ตั้งฐานปฏิบัติการตำรวจตระเวนชายแดน ชป.รพศ.8 ตำบลแม่หวาด อำเภอธารโต จังหวัดยะลา</t>
  </si>
  <si>
    <t>ปรับปรุงที่ตั้งฐานปฏิบัติการตำรวจตระเวนชายแดน มว.ฉก.ตชด.4101 จุดตรวจมาลายูบางกอก อำเภอเมือง จังหวัดยะลา</t>
  </si>
  <si>
    <t>ปรับปรุงที่ตั้งฐานปฏิบัติการตำรวจตระเวนชายแดน ชป.รพศ.3 ตำบลเขื่อนบางลางอำเภอบันนังสตา จังหวัดยะลา</t>
  </si>
  <si>
    <t>ปรับปรุงที่ตั้งฐานปฏิบัติการตำรวจตระเวนชายแดน ชป.รก.วี 150 สภ.ศรีสาคร อำเภอศรีสาคร จังหวัดนราธิวาส</t>
  </si>
  <si>
    <t>ปรับปรุงที่ตั้งฐานปฏิบัติการตำรวจตระเวนชายแดน บก.ร้อย.ฉก.ตชด.445 ตำบลเบตงอำเภอเบตง จังหวัดยะลา</t>
  </si>
  <si>
    <t>ปรับปรุงที่ตั้งฐานปฏิบัติการตำรวจตระเวนชายแดน มว.ฉก.ตชด.4442 (ชป.2) ตำบลอัยเยอร์เวง อำเภอเบตง จังหวัดยะลา</t>
  </si>
  <si>
    <t>ปรับปรุงที่ตั้งฐานปฏิบัติการตำรวจตระเวนชายแดน มว.ฉก.ตชด.4451 (ชป.2) ตำบลธารน้ำทิพย์ อำเภอเบตง จังหวัดยะลา</t>
  </si>
  <si>
    <t>ปรับปรุงที่ตั้งฐานปฏิบัติการตำรวจตระเวนชายแดน ชป.รก.วี 150 อำเภอสายบุรี จังหวัดปัตตานี</t>
  </si>
  <si>
    <t>ปรับปรุงที่ตั้งฐานปฏิบัติการตำรวจตระเวนชายแดน มว.ฉก.ตชด.4301 ตำบลสุวารีอำเภอรือเสาะ จังหวัดนราธิวาส</t>
  </si>
  <si>
    <t>ปรับปรุงที่ตั้งฐานปฏิบัติการตำรวจตระเวนชายแดน มว.ฉก.ตชด.4302 ตำบลลำภู อำเภอเมือง จังหวัดนราธิวาส</t>
  </si>
  <si>
    <t>ปรับปรุงที่ตั้งฐานปฏิบัติการตำรวจตระเวนชายแดน ชป.รก.วี 150 ตำบลลุโบ๊ะสาวออำเภอบาเจาะ จังหวัดนราธิวาส</t>
  </si>
  <si>
    <t>ปรับปรุงที่ตั้งฐานปฏิบัติการตำรวจตระเวนชายแดน บก.ร้อย.ฉก.ตชด.444 ตำบลอัยเยอร์เวง อำเภอเบตง จังหวัดยะลา</t>
  </si>
  <si>
    <t>ปรับปรุงที่ตั้งฐานปฏิบัติการตำรวจตระเวนชายแดน มว.ฉก.ตชด.4443 ตำบลอัยเยอร์เวงอำเภอเบตง จังหวัดยะลา</t>
  </si>
  <si>
    <t>ปรับปรุงที่ตั้งฐานปฏิบัติการตำรวจตระเวนชายแดน มว.ฉก.ตชด.4432 (ชป.2) ตำบลแม่หวาด อำเภอธารโต จังหวัดยะลา</t>
  </si>
  <si>
    <t>ปรับปรุงที่ตั้งฐานปฏิบัติการตำรวจตระเวนชายแดน มว.ฉก.ตชด.4201 ตำบลตะลุบันอำเภอสายบุรี จังหวัดปัตตานี</t>
  </si>
  <si>
    <t>ปรับปรุงที่ตั้งฐานปฏิบัติการตำรวจตระเวนชายแดน มว.ฉก.ตชด.4412 ตำบลธารโตอำเภอธารโต จังหวัดยะลา</t>
  </si>
  <si>
    <t>ปรับปรุงที่ตั้งฐานปฏิบัติการตำรวจตระเวนชายแดน มว.ฉก.ตชด.4441 (ชป.1) ตำบลอัยเยอร์เวง อำเภอเบตง จังหวัดยะลา</t>
  </si>
  <si>
    <t>ปรับปรุงที่ตั้งฐานปฏิบัติการตำรวจตระเวนชายแดน มว.ฉก.ตชด.4453 (ชป.1) ตำบลตาเนาะแมเราะ อำเภอเบตงจังหวัดยะลา</t>
  </si>
  <si>
    <t>ปรับปรุงที่ตั้งฐานปฏิบัติการตำรวจตระเวนชายแดน ชป.รพศ.4 ตำบลเขื่อนบางลางอำเภอบันนังสตา จังหวัดยะลา</t>
  </si>
  <si>
    <t>ปรับปรุงที่ตั้งฐานปฏิบัติการตำรวจตระเวนชายแดน มว.ฉก.ตชด.4202 บ.กอแลบิและตำบลปะกาฮะรัง อำเภอเมืองจังหวัดปัตตานี</t>
  </si>
  <si>
    <t>ปรับปรุงที่ตั้งฐานปฏิบัติการตำรวจตระเวนชายแดน บก.ฉก.ตชด.44 ตำบลธารโตอำเภอธารโต จังหวัดยะลา</t>
  </si>
  <si>
    <t>ปรับปรุงที่ตั้งฐานปฏิบัติการตำรวจตระเวนชายแดน บก.ร้อย ฉก.ตชด.442 ตำบลบ้านแหร อำเภอธารโต จังหวัดยะลา</t>
  </si>
  <si>
    <t>ปรับปรุงที่ตั้งฐานปฏิบัติการตำรวจตระเวนชายแดน บก.ร้อย ฉก.ตชด.443 ตำบลบ้านแหร อำเภอธารโต จังหวัดยะลา</t>
  </si>
  <si>
    <t>ปรับปรุงที่ตั้งฐานปฏิบัติการตำรวจตระเวนชายแดน มว.ฉก.ตชด.4422 ตำบลบ้านแหรอำเภอธารโต จังหวัดยะลา</t>
  </si>
  <si>
    <t>ปรับปรุงที่ตั้งฐานปฏิบัติการตำรวจตระเวนชายแดน มว.ฉก.ตชด.4433 (ชป.1) ตำบลแม่หวาด อำเภอธารโต จังหวัดยะลา</t>
  </si>
  <si>
    <t>ปรับปรุงที่ตั้งฐานปฏิบัติการตำรวจตระเวนชายแดน มว.ฉก.ตชด.4433 (ชป.2) ตำบลแม่หวาด อำเภอธารโต จังหวัดยะลา</t>
  </si>
  <si>
    <t>ปรับปรุงที่ตั้งฐานปฏิบัติการตำรวจตระเวนชายแดน ชป.รก.วี 150 ตำบลท่าธง อำเภอรามัน จังหวัดยะลา</t>
  </si>
  <si>
    <t>ปรับปรุงที่ตั้งฐานปฏิบัติการตำรวจตระเวนชายแดน ชป.รก.วี 150 ตำบลรือเสาะ อำเภอรือเสาะ จังหวัดนราธิวาส</t>
  </si>
  <si>
    <t>ปรับปรุงซ่อมแซมห้องน้ำ - ห้องส้วม สภ.อ่าวลึก ต.อ่าวลึกใต้ อ.อ่าวลึก จว.กระบี่</t>
  </si>
  <si>
    <t>ปรับปรุงซ่อมแซมอาคารเรือนแถวชั้นประทวนและพลตำรวจ สภ.อ่าวลึก ต.อ่าวลึกใต้  อ.อ่าวลึก  จว.กระบี่</t>
  </si>
  <si>
    <t>ปรับปรุงซ่อมแซมอาคารที่พักอาศัยขนาด 30 ครอบครัว สภ.อ่าวลึก ต.อ่าวลึกใต้ อ.อ่าวลึก  จว.กระบี่</t>
  </si>
  <si>
    <t>ปรับปรุงซ่อมแซมอาคารที่พักอาศัย (แฟลต) ชั้นประทวน อาคาร 11 แปลงที่ 2 ต.คลัง อ.เมือง  จว.นครศรีธรรมราช</t>
  </si>
  <si>
    <t>ปรับปรุงซ่อมแซมบ้านพัก อาคาร 1  สภ.โคกกลอยม.1 ต.โคกกลอย  อ.ตะกั่วทุ่ง จว.พังงา</t>
  </si>
  <si>
    <t>ปรับปรุงซ่อมแซมบ้านพัก อาคาร 3  สภ.โคกกลอยม.1 ต.โคกกลอย  อ.ตะกั่วทุ่ง จว.พังงา</t>
  </si>
  <si>
    <t>ปรับปรุงซ่อมแซมบ้านพักข้าราชการตำรวจ สภ.ท้ายเหมือง ต.ท้ายเหมือง  อ.ท้ายเหมือง จว.พังงา</t>
  </si>
  <si>
    <t>ปรับปรุงซ่อมแซมแฟลต 4 ชั้น ภ.จว.พังงา ต.ท้ายช้าง อ.เมือง จว.พังงา</t>
  </si>
  <si>
    <t>ปรับปรุงซ่อมแซมบ้านพัก รอง สว. ภ.จว.พังงา ต.ท้ายช้าง อ.เมือง จว.พังงา</t>
  </si>
  <si>
    <t>ปรับปรุงซ่อมแซมหลังคาเรือนแถวชั้นประทวนและอาคารที่ทำการ สภ.ชะเมา ต.ท่าเรือ อ.เมือง จว.นครศรีธรรมราช</t>
  </si>
  <si>
    <t>ปรับปรุงซ่อมแซมอาคารที่ทำการและบ้านพัก สภ.ขนอม ต.ขนอม อ.ขนอม จว.นครศรีธรรมราช</t>
  </si>
  <si>
    <t>ปรับปรุงซ่อมแซมอาคารที่พักอาศัยชั้นประทวน อาคาร 8 แปลงที่ 2 ภ.จว.นครศรีธรรมราช ถ.ราช-ดำเนิน ต.คลัง อ.เมือง จว.นครศรีธรรมราช</t>
  </si>
  <si>
    <t>ปรับปรุงซ่อมแซมอาคารที่พักอาศัยชั้นประทวน อาคาร 9 แปลงที่ 2 ภ.จว.นครศรีธรรมราช ถ.ราช-ดำเนิน ต.คลัง อ.เมือง จว.นครศรีธรรมราช</t>
  </si>
  <si>
    <t>ปรับปรุงซ่อมแซมอาคารที่พักอาศัยชั้นประทวน อาคาร 10 แปลงที่ 2 ภ.จว.นครศรีธรรมราช ถ.ราช-ดำเนิน ต.คลัง อ.เมือง จว.นครศรีธรรมราช</t>
  </si>
  <si>
    <t>ปรับปรุงซ่อมแซมที่พักสายตรวจ ต.บางเตย อ.เมือง จว.พังงา</t>
  </si>
  <si>
    <t>ปรับปรุงซ่อมแซมอาคารที่พักอาศัย (แฟลต) 4 ชั้น สภ.หัวไทร ต.หัวไทร อ.หัวไทร จว.นครศรีธรรมราช จำนวน 2 หลัง</t>
  </si>
  <si>
    <t>ปรับปรุงซ่อมแซมลานโล่งภายในอาคาร ภ.8 ต.ไม้ขาว อ.ถลาง จว.ภูเก็ต</t>
  </si>
  <si>
    <t>ปรับปรุงซ่อมแซมบ้านพัก ผกก.และรอง ผกก. สภ.ท้ายเหมือง ต.ท้ายเหมือง อ.ท้ายเหมือง จว.พังงา</t>
  </si>
  <si>
    <t>รวมรายการผูกพัน/ลักษณะพิเศษ/จัดหาต่างประเทศ</t>
  </si>
  <si>
    <t xml:space="preserve"> PO เรียบร้อย แล้ว เลขที่  7010637012</t>
  </si>
  <si>
    <t xml:space="preserve"> ทำ PO เรียบร้อยแล้ว เลขที่ 7010629817</t>
  </si>
  <si>
    <t>ขออนุมัติจัดซื้อและลงนามในใบสั่งซื้อ</t>
  </si>
  <si>
    <t xml:space="preserve"> คลังพลาธิการ ศฝร.ศชต. ตำบลสะเตง อำเภอเมืองยะลา จังหวัดยะลา 1 หลัง</t>
  </si>
  <si>
    <t>อาคารกองร้อย ศฝร.ศชต. ตำบลสะเตง อำเภอเมืองยะลา จังหวัดยะลา 1 หลัง</t>
  </si>
  <si>
    <t>ค.รปภ.จตช./บรูฯ</t>
  </si>
  <si>
    <t xml:space="preserve">โครงการเพิ่มศักยภาพด้านนิติวิทยาศาสตร์ที่มีมาตรฐาน เพื่อแก้ไขปัญหาในเขตจังหวัดชายแดนภาคใต้ ตำบลสะเตง อำเภอเมืองยะลา จังหวัดยะลา </t>
  </si>
  <si>
    <t>ที่ดินสิ่งก่อสร้าง</t>
  </si>
  <si>
    <t>รวมที่ดินสิ่งก่อสร้าง</t>
  </si>
  <si>
    <t>ปรับปรุง(หน่วยเฉพาะทาง) สส. แขวงทุ่งสองห้อง เขตหลังสี่ กทม. 1 หน่วย</t>
  </si>
  <si>
    <t xml:space="preserve"> - อยู่ระหว่างกำหนดราคากลาง</t>
  </si>
  <si>
    <t xml:space="preserve"> - อยู่ระหว่างขออนุมัติจ้าง</t>
  </si>
  <si>
    <t>ภ.จว.สมุทรปราก</t>
  </si>
  <si>
    <t>.จว.สระบุรี</t>
  </si>
  <si>
    <t xml:space="preserve"> ภ.จว.ชลบุรี</t>
  </si>
  <si>
    <t xml:space="preserve"> ภ.จว.บุรีรัมย์</t>
  </si>
  <si>
    <t xml:space="preserve"> ภ.จว.อุบลราชธา</t>
  </si>
  <si>
    <t xml:space="preserve"> ภ.จว.ชัยภูมิ</t>
  </si>
  <si>
    <t>ภ.จว.ขอนแก่น</t>
  </si>
  <si>
    <t xml:space="preserve"> ภ.จว.ขอนแก่น</t>
  </si>
  <si>
    <t>ภ.จว.อุดรธานี</t>
  </si>
  <si>
    <t>ภ.จว.เลย</t>
  </si>
  <si>
    <t>ภ.จว.สกลนคร</t>
  </si>
  <si>
    <t>ภ.จว.นครพนม</t>
  </si>
  <si>
    <t>บก.อก.ภ.6</t>
  </si>
  <si>
    <t>ภ.จว.นครสวรรค์</t>
  </si>
  <si>
    <t>ภ.จว.กำแพงเพชร</t>
  </si>
  <si>
    <t>ภ.จว.สุโขทัย</t>
  </si>
  <si>
    <t xml:space="preserve"> ภ.จว.พิษณุโลก</t>
  </si>
  <si>
    <t>ภ.จว.พิษณุโลก</t>
  </si>
  <si>
    <t xml:space="preserve"> ภ.จว.พิจิตร</t>
  </si>
  <si>
    <t>ภ.จว.พิจิตร</t>
  </si>
  <si>
    <t>ภ.จว.เพชรบูรณ์</t>
  </si>
  <si>
    <t xml:space="preserve"> - ประกาศ สยศ.ตร.กำหนดการประกวดราคา ในระบบ e-GP ระหว่างวันที่ 27 พ.ย. - 13 ธ.ค.60                    - กำหนดให้ผู้ยื่นข้อเสนอ เสนอราคาในวันที่ 14 ธ.ค.60</t>
  </si>
  <si>
    <t>ส่งมอบงานเรียบร้อยแล้ว</t>
  </si>
  <si>
    <t>อยู่ระหว่างจัดทำร่างขอบเขตของงาน(TOR) และกำหนดราคากลาง</t>
  </si>
  <si>
    <t>ภ.จว.นครศรีฯ</t>
  </si>
  <si>
    <t xml:space="preserve"> ภ.จว.กระบี่</t>
  </si>
  <si>
    <t>ภ.จว.กระบี่</t>
  </si>
  <si>
    <t>ภ.จว.พังงา</t>
  </si>
  <si>
    <t>ภ.จว.ภูเก็ต</t>
  </si>
  <si>
    <t>ภ.จว.สุราษฎร์ฯ</t>
  </si>
  <si>
    <t>ภ.จว.ชุมพร</t>
  </si>
  <si>
    <t>กม.(17) สิ้นสุดการเสนอราคา คณะกรรมพิจารณาผลการประกวดราคาฯ ดำเนินการคัดเลือก, จัดทำรายงานพร้อมความเห็นเสนอหัวหน้าหน่วยเพื่อขอรับความเห็นชอบคด.(15) กำลังดำเนินการจัดซื้อ คาดว่าประมาณเดือน ธ.ค. จัดซื้อเรียบร้อยสบส.(18) อยู่ระหว่างเรียก บริษัท เท็นซอฟต์ จำกัด มาทำสัญญา</t>
  </si>
  <si>
    <t>ฝอ.(8) ลงนามสัญญาซื้อขายแล้ว รอส่งมอบ 19 ธ.ค.60 เบิกจ่ายในเดือน ม.ค.61คพ.(8) รออนุมัติให้ความเห็นชอบและตกลงราคากับผู้ค้าสบส.(3) อยู่ระหว่างเรียก บริษัท เท็นซอฟต์ จำกัด มาทำสัญญา</t>
  </si>
  <si>
    <t>ฝอ.(5) ลงนามสัญญาซื้อขายแล้ว รอส่งมอบ 19 ธ.ค.60 เบิกจ่ายในเดือน ม.ค.61กม.(4)  สิ้นสุดการเสนอราคา คณะกรรมพิจารณาผลการประกวดราคาฯ ดำเนินการคัดเลือก, จัดทำรายงานพร้อมความเห็นเสนอหัวหน้าหน่วยเพื่อขอรับความเห็นชอบคพ.(2) รออนุมัติให้ความเห็นชอบและตกลงราคากับผู้ค้า</t>
  </si>
  <si>
    <t>ฝอ.(1) ลงนามสัญญาซื้อขายแล้ว รอส่งมอบ 19 ธ.ค.60 เบิกจ่ายในเดือน ม.ค.61สบส.(4) อยู่ระหว่างเรียก บริษัท เท็นซอฟต์ จำกัด มาทำสัญญา</t>
  </si>
  <si>
    <t>สบส.(3) อยู่ระหว่างเรียก บริษัท เท็นซอฟต์ จำกัด มาทำสัญญา</t>
  </si>
  <si>
    <t>กม.(11)  สิ้นสุดการเสนอราคา คณะกรรมพิจารณาผลการประกวดราคาฯ ดำเนินการคัดเลือก, จัดทำรายงานพร้อมความเห็นเสนอหัวหน้าหน่วยเพื่อขอรับความเห็นชอบคพ.(3) รออนุมัติให้ความเห็นชอบและตกลงราคากับผู้ค้าสบส.(14) อยู่ระหว่างเรียก บริษัท เท็นซอฟต์ จำกัด มาทำสัญญา</t>
  </si>
  <si>
    <t>ฝอ.(2) ลงนามสัญญาซื้อขายแล้ว รอส่งมอบ 19 ธ.ค.60 เบิกจ่ายในเดือน ม.ค.61สบส.(4) อยู่ระหว่างเรียก บริษัท เท็นซอฟต์ จำกัด มาทำสัญญา</t>
  </si>
  <si>
    <t>กม.(10)  สิ้นสุดการเสนอราคา คณะกรรมพิจารณาผลการประกวดราคาฯ ดำเนินการคัดเลือก, จัดทำรายงานพร้อมความเห็นเสนอหัวหน้าหน่วยเพื่อขอรับความเห็นชอบ</t>
  </si>
  <si>
    <t>คด.(6) กำลังดำเนินการจัดซื้อ คาดว่าประมาณเดือน ธ.ค. จัดซื้อเรียบร้อยคพ.(4) รออนุมัติให้ความเห็นชอบและตกลงราคากับผู้ค้า</t>
  </si>
  <si>
    <t>ฝอ.(4) ลงนามสัญญาซื้อขายแล้ว รอส่งมอบ 19 ธ.ค.60 เบิกจ่ายในเดือน ม.ค.61คด.(6) กำลังดำเนินการจัดซื้อ คาดว่าประมาณเดือน ธ.ค. จัดซื้อเรียบร้อยคพ.(3) รออนุมัติให้ความเห็นชอบและตกลงราคากับผู้ค้าสบส.(1) อยู่ระหว่างเรียก บริษัท เท็นซอฟต์ จำกัด มาทำสัญญา</t>
  </si>
  <si>
    <t>กม.(1) สิ้นสุดการเสนอราคา คณะกรรมพิจารณาผลการประกวดราคาฯ ดำเนินการคัดเลือก, จัดทำรายงานพร้อมความเห็นเสนอหัวหน้าหน่วยเพื่อขอรับความเห็นชอบคด.(5) กำลังดำเนินการจัดซื้อ คาดว่าประมาณเดือน ธ.ค. จัดซื้อเรียบร้อย</t>
  </si>
  <si>
    <t>สบส.(16) อยู่ระหว่างเรียก บริษัท เท็นซอฟต์ จำกัด มาทำสัญญา</t>
  </si>
  <si>
    <t>ฝอ.(1) ลงนามสัญญาซื้อขายแล้ว รอส่งมอบ 19 ธ.ค.60 เบิกจ่ายในเดือน ม.ค.61คด.(1) กำลังดำเนินการจัดซื้อ คาดว่าประมาณเดือน ธ.ค. จัดซื้อเรียบร้อย</t>
  </si>
  <si>
    <t>ฝอ.(1) ลงนามสัญญาซื้อขายแล้ว รอส่งมอบ 19 ธ.ค.60 เบิกจ่ายในเดือน ม.ค.61อฎ.(1) อยู่ระหว่างขออนุมัติจัดซื้อ คาดว่าจะอนุมัติ 15 ธ.ค.60</t>
  </si>
  <si>
    <t>คด.(1) กำลังดำเนินการจัดซื้อ คาดว่าประมาณเดือน ธ.ค. จัดซื้อเรียบร้อย</t>
  </si>
  <si>
    <t>กม.(1) ขอรับความเห็นชอบกระบวนการขอซื้อขอจ้าง</t>
  </si>
  <si>
    <t>ฝอ.(2) ลงนามสัญญาซื้อขายแล้ว รอส่งมอบ 2 ม.ค.61 เบิกจ่ายในเดือน ม.ค.61คพ.(1) รออนุมัติจัดซื้อ และทำสัญญา</t>
  </si>
  <si>
    <t>สบส.(2) อยู่ระหว่างเรียก บริษัทโตโยต้าลิบรา จำกัด มาทำสัญญา</t>
  </si>
  <si>
    <t>กม.(1)  สิ้นสุดการเสนอราคา คณะกรรมพิจารณาผลการประกวดราคาฯ ดำเนินการคัดเลือก, จัดทำรายงานพร้อมความเห็นเสนอหัวหน้าหน่วยเพื่อขอรับความเห็นชอบอฎ.(1) เผยแพร่ประกาศประกวดราคาซื้อครุภัณฑ์ด้วยวิธีประกวดราคาอิเล็กทรอนิกส์ (E-bidding ) ทางระบบเครือข่ายกรมบัญชีกลาง และ ปิดประกาศโดยเปิดเผยณ สถานที่ปิดประกาศของหน่วยงานเรียบร้อยแล้ว อยู่ระหว่างรอผู้ค้าเข้าเสนอราคาผ่านระบบ e-GP ภายในวันที่ 20 ธ.ค.60</t>
  </si>
  <si>
    <t>คพ.(1) รออนุมัติให้ความเห็นชอบและตกลงราคากับผู้ค้า</t>
  </si>
  <si>
    <t>อฎ.(1) อยู่ระหว่างขออนุมัติจัดซื้อ คาดว่าจะอนุมัติ 15 ธ.ค.60</t>
  </si>
  <si>
    <t>อฎ.(2) อยู่ระหว่างรอผู้ค้าดำเนินการจัดส่งสินค้า คาดว่าจะจัดส่ง วันที่ 20 ธ.ค. 60</t>
  </si>
  <si>
    <t>กม.(4) ขอรับความเห็นชอบกระบวนการขอซื้อขอจ้าง</t>
  </si>
  <si>
    <t>กม.(2) ขอรับความเห็นชอบกระบวนการขอซื้อขอจ้าง</t>
  </si>
  <si>
    <t>กม.(40) ขอรับความเห็นชอบกระบวนการขอซื้อขอจ้าง</t>
  </si>
  <si>
    <t>กม.(3) ขอรับความเห็นชอบกระบวนการขอซื้อขอจ้าง</t>
  </si>
  <si>
    <t>คด.(10) กำลังดำเนินการจัดซื้อ คาดว่าประมาณเดือน ธ.ค. จัดซื้อเรียบร้อย</t>
  </si>
  <si>
    <t>กม.(1) ขอรับความเห็นชอบกระบวนการขอซื้อขอจ้างคด.(1) กำลังดำเนินการจัดซื้อ คาดว่าประมาณเดือน ธ.ค. จัดซื้อเรียบร้อย</t>
  </si>
  <si>
    <t>อฎ.(1) อยู่ระหว่างรอผู้ค้าดำเนินการจัดส่งสินค้า คาดว่าจะจัดส่ง วันที่ 18 ธ.ค. 60</t>
  </si>
  <si>
    <t>อยู่ระหว่างเผยแพร่ประกาศและเอกสารประกวดราคาในเว็ปไซต์ถึงวันที่ 13 ธ.ค.60ยื่นเสนอราคาวันที่ 14 ธ.ค.60</t>
  </si>
  <si>
    <t>ส่งเอกสารหลักฐานเบิก</t>
  </si>
  <si>
    <t>ลงนามในสัญญากับบริษัท คอนโทรลโฟล จำกัด เมื่อวันที่ 12 ธ.ค.60 เป็นเงิน 19,420.50 บาท กำหนดส่งมอบพัสดุภายใน 30 วัน ขณะนี้อยู่ระหว่างบันทึกข้อมูลในระบบ PO</t>
  </si>
  <si>
    <t>บันทึกข้อมูลในระบบ PO เรียบร้อยแล้ว เป็นเงิน 723,720 บาท กำหนดส่งมอบรถ วันที่ 20 ธ.ค.60</t>
  </si>
  <si>
    <t>อยู่ระหว่างพิจารณาผลการปรกวดราคา คณะกรรมการจะพิจารณาให้แล้วเสร็จภายใน 7 วัน (ครบกำหนด 19 ธ.ค.60)</t>
  </si>
  <si>
    <t>เชิญผู้ประกอบการเสนอราคา 14 ธ.ค.60</t>
  </si>
  <si>
    <t>อยู่ระหว่างการเบิกจ่าย</t>
  </si>
  <si>
    <t>ประกาศยกเลิกประกวดราคาซื้อ e-bidding  เมื่อวันที่ 13 ธ.ค. 60 (เนื่องจากมีผู้ยื่นเสนอเพียงรายเดียว และได้ต่อรองราคาแล้วแต่ไม่ได้ผล)  ขณะนี้อยู่ระหว่างดำเนินการจัดซื้อใหม่โดยใช้วิธีคัดเลือก</t>
  </si>
  <si>
    <t>2.ร้านดำเนินการจัดเตรียมสินค้า</t>
  </si>
  <si>
    <t>1. ประกาศเผยแพร่ร่าง 7-12 ธ.ค.60 
2.สิ้นสุดการวิจารณื 13 ธ.ค.60  
3.ผลการปฏิบัติไม่มีผู้วิจารณ์
4.ประกาศอีก 10 วันทำการ 14-28 ธ.ค.60)</t>
  </si>
  <si>
    <t>1. ประกาศเผยแพร่ร่าง 7-12 ธ.ค.60 
2.สิ้นสุดการวิจารณื 13 ธ.ค.60
3.ผลการปฏิบัติไม่มีผู้วิจารณ์
4.ประกาศอีก 10 วันทำการ 14-28 ธ.ค.60)</t>
  </si>
  <si>
    <t>1.รายงานขอรับความเห็นชอบ(24 พ.ย.60)
2.เชิญเสนอราคา (27-30 พ.ย.60)
3. พิจารณาผล (4 ธ.ค.60)
4.แจ้งผลการพิจารณา (6 ธ.ค.60)
5.ลงนามในสัญญา 14 ธ.ค.60</t>
  </si>
  <si>
    <t>ทำคุณลักษณะเฉพาะเสร็จ 13 ธ.ค.60 อยู่ระหว่างการกำหนดราคากลาง</t>
  </si>
  <si>
    <t>อยู่ระหว่างประกาศเชิญชวน (29 พ.ย. - 15 ธ.ค. 60 ) และกำหนดเสนอราคาในระบบจัดซื้อจัดจ้างภาครัฐฯ วันที่ 18 ธ.ค.60  (เวลา 08.30 - 16.30 น.)</t>
  </si>
  <si>
    <t>1.ขอรับความเห็นชอบ 23 พ.ย.60
2.เชิญเสนอราคา 18 ธ.ค.60</t>
  </si>
  <si>
    <t>1.ประกาศครั้งที่ 2 (e-bidding) 4-8 ธ.ค.60 
2.เสนอราคาในระบบ12 ธ.ค.60
3.พิจารณาผล 13 ธ.ค.60 ไม่มีผู้ยื่นเสนอราคา
4.กรรมการพิจารณาผลจัดทำรายงานเสนอ ผบก.ป.ทราบ 15 ธ.ค.60</t>
  </si>
  <si>
    <t>1.ประกาศเผยแพร่ร่าง 7-12 ธ.ค.60 
2.สิ้นสุดการวิจารณ์ 13 ธ.ค.60 
3.มีผู้วิจารณ์จำนวน 2 ราย
4.อยู่ระหว่างกรรมการแก้ไขคุณลักษณธเฉพาะ</t>
  </si>
  <si>
    <t>1. ประกาศเผยแพร่ร่าง 7-12 ธ.ค.60 
2.สิ้นสุดการวิจารณื 13 ธ.ค.60 
3.ผลการปฏิบัติไม่มีผู้วิจารณ์
4.ประกาศอีก 10 วันทำการ 14-28 ธ.ค.60)</t>
  </si>
  <si>
    <t xml:space="preserve"> - อยู่ระหว่างขออนุมัติใช้ร่าง TOR </t>
  </si>
  <si>
    <t xml:space="preserve"> - อยู่ระหว่างขอใช้ราคากลาง และขออนุมัติแต่งตั้งคณะกรรมการ TOR</t>
  </si>
  <si>
    <t>ลง PO เรียบร้อยแล้ว 
อยู่ระหว่างส่งมอบของ</t>
  </si>
  <si>
    <t>ลง PO เรียบร้อย
อยู่ระหว่างส่งมอบของ</t>
  </si>
  <si>
    <t>ลง PO เรียบร้อย
อยู่ระหว่างตรวจรับของ</t>
  </si>
  <si>
    <t>ลง Poเรียบร้อยและ
กรรมการฯตรวจรับแล้ว 
อยู่ระหว่างเบิกจ่าย</t>
  </si>
  <si>
    <t>ลง PO เรียบร้อย 
อยู่ระหว่างส่งมอบของ</t>
  </si>
  <si>
    <t>ยื่นข้อเสนอ 12 ธ.ค.60 เปิดซองประกวดราคาฯ 13 ธ.ค.60 มีผู้ยื่นเสนอราคา 7 รายและจะส่งตัวอย่างพัสดุที่เสนอในวันที่ 15 ธ.ค.60 พิจารณาผลและคาดว่าจะประกาศผู้ชนะได้ในวันที่ 18 ธ.ค.60 และจะทราบยอดเงินเหลือจ่ายในวันที่ 18 ธ.ค.60 หน่วยจะเว้นระยะอุทธรณ์ 7 วันทำการนับแต่วันประกาศผู้ชนะ 18-26 ธ.ค.60 คาดว่าจะลงนามในสัญญา(ลงPO)ได้ในวันที่ 27 ธ.ค.60</t>
  </si>
  <si>
    <t>ยื่นข้อเสนอ 12 ธ.ค.60 เปิดซองประกวดราคาฯ 13 ธ.ค.60 มีผู้ยื่นเสนอราคา 3 รายและจะส่งตัวอย่างพัสดุที่เสนอในวันที่ 15 ธ.ค.60 พิจารณาผลและคาดว่าจะประกาศผู้ชนะได้ในวันที่ 18 ธ.ค.60 และจะทราบยอดเงินเหลือจ่ายในวันที่ 18 ธ.ค.60 หน่วยจะเว้นระยะอุทธรณ์ 7 วันทำการนับแต่วันประกาศผู้ชนะ 18-26 ธ.ค.60 คาดว่าจะลงนามในสัญญา(ลงPO)ได้ในวันที่ 27 ธ.ค.60</t>
  </si>
  <si>
    <t>อยู่ระหว่างเว้นระยะอุทธรณ์ รอลงนามในสัญญาและจัดทำPO ในวันที่ 21 ธ.ค.60 ในวงเงิน 2,631,200 บาท เงินเหลือ 25,600บาท</t>
  </si>
  <si>
    <t>ออกประกาศเชิญชวนแล้ว รอเสนอราคาวันที่ 18 ธ.ค.60</t>
  </si>
  <si>
    <t>ได้ตัวผู้ขายแล้ว  อยู่ระหว่างต่อรองราคา</t>
  </si>
  <si>
    <t>ลงประกาศร่าง TOR  3 ทำการ 14 - 19 ธ.ค.60</t>
  </si>
  <si>
    <t>รอระยะอุทธรณ์ 13 - 21 ธ.ค.60</t>
  </si>
  <si>
    <t>ได้ตัวผู้รับจ้างแล้ว รอลงนามในสัญญา</t>
  </si>
  <si>
    <t>เผยแพร่ประกาศเชิญชวนฯ ระหว่าง 28 พ.ย. - 15 ธ.ค.60  เสนอราคาวันที่ 18 ธ.ค.60 พิจารณาผล 19 ธ.ค.60</t>
  </si>
  <si>
    <t>ได้ตัวผู้รับจ้างแล้ว เรียกทำสัญญาในวันที่ 15 ธ.ค.60 หจก. สามัคคีการช่างพิษณุโลก เสนอราคาได้ในวงเงิน  19,290,000 บาท</t>
  </si>
  <si>
    <t>ได้ตัวผู้รับจ้างแล้ว เรียกทำสัญญาในวันที่ 15 ธ.ค.60 หจก. กิตติภัณฑ์พิจิตรก่อสร้าง เสนอราคาต่ำสุด วงเงิน 15,670,000  บาท</t>
  </si>
  <si>
    <t>ได้ตัวผู้รับจ้างแล้ว เรียกทำสัญญาในวันที่ 15 ธ.ค.60 หจก. สถาปัตย์ศักดิ์สิทธิ์ก่อสร้าง  เสนอราคาต่ำสุดวงเงิน 31,418,000  บาท</t>
  </si>
  <si>
    <t>ได้ผู้ชนะเสนอราคา ห้างหุ้นส่วนจำกัด เมืองเก่าคอนสตรัคชั่น จำนวนเงินที่เสนอ 18,200,000  บาท อยู่ระหว่างอุทธรณ์การเสนอราคาและทำสัญญาจ้าง</t>
  </si>
  <si>
    <t>ผู้รับจ้างแจ้งขอลงนามในสัญญาในวันที่ 14 ธ.ค.60</t>
  </si>
  <si>
    <t>รับรูปแบบรายการจาก ยธ.สกบ.มาแล้ว  อยู่ระหว่างรอเอกสารที่เกี่ยวข้อง (ปริมาณงาน BOQ)ประสาน ยธ.สกบ.แล้ว ยังดำเนินการไม่แล้วเสร็จ</t>
  </si>
  <si>
    <t>อยู่ระหว่างทำสัญญาจ้างบริษัทยูเนียน ริชลี่ จำกัด  จำนวนเงินค่าจ้างทั้งสิ้น 10,618,000  บาท</t>
  </si>
  <si>
    <t>อยู่ระหว่างทำสัญญาจ้างบริษัทแก้วสุวรรณธานี   จำกัด  จำนวนเงินค่าจ้างทั้งสิ้น 8,299,000  บาท</t>
  </si>
  <si>
    <t>อยู่ระหว่างทำสัญญาจ้าง ห้างหุ้นส่วนจำกัด บรรณารักษ์กรุ๊ป  จำนวนเงินค่าจ้างทั้งสิ้น 8,228,000  บาท</t>
  </si>
  <si>
    <t>อยู่ระหว่างทำสัญญาจ้างห้างหุ้นส่วนจำกัด แก้วสุวรรณธานี  จำนวนเงินค่าจ้างทั้งสิ้น 8,196,000  บาท</t>
  </si>
  <si>
    <t>อยู่ระหว่างตรวจรับงานงวดที่ 1 และ 2</t>
  </si>
  <si>
    <t>ปรับปรุงอาคารกีฬาในร่ม (โรงยิม) ศฝร.ภ.2   ตำบลบ้านสวน อำเภอเมืองชลบุรี จังหวัดชลบุรี 1 หน่วยฝึก</t>
  </si>
  <si>
    <t>ก่อสร้างอาคารฝึกยุทธวิธี (C.Q.B.) พร้อมอุปกรณ์มาตรฐาน ศฝร.ภ.2   ตำบลบ้านสวน อำเภอเมืองชลบุรี จังหวัดชลบุรี 1 แห่ง</t>
  </si>
  <si>
    <t xml:space="preserve">ปรับปรุงซ่อมแซมเรือนแถวชั้นประทวน 10 คูหา สภ.บ้านแท่น ต.บ้านแท่น อ.บ้านแท่น จว.ชัยภูมิ จำนวน 2 หลัง </t>
  </si>
  <si>
    <t>ภ.จว.บุรีรัมย์</t>
  </si>
  <si>
    <t>ปรับปรุงและต่อเติมหอประชุมเอนกประสงค์ ภ.จว.บุรีรัมย์ ต.ในเมือง อ.เมือง จว.บุรีรัมย์</t>
  </si>
  <si>
    <t>ภ.จว.อุบลฯ</t>
  </si>
  <si>
    <t>ปรับปรุงซ่อมแซมเรือนแถวชั้นประทวน (หลังที่1) สภ.เดชอุดม ต.เมืองเดช อ.เดชอุดม จว.อุบลราชธานี</t>
  </si>
  <si>
    <t>ปรับปรุงซ่อมแซมเรือนแถวชั้นประทวน 10 คูหา สภ.จัตุรัส ต.บ้านกอก อ.จัตุรัส จว.ชัยภูมิ</t>
  </si>
  <si>
    <t>ปรับปรุงซ่อมแซมบ้านพัก รอง สว. สภ.จัตุรัส ต.บ้านกอก อ.จัตุรัส จว.ชัยภูมิ</t>
  </si>
  <si>
    <t>ปรับปรุงซ่อมแซมเรือนแถวชั้นประทวน(หลังที่2) สภ.น้ำยืน ต.สีวิเชียร อ.น้ำยืน  จว.อุบลราชธานี</t>
  </si>
  <si>
    <t>อยู่ระหว่างคณะกรรมการฯ ร่างขอบเขตงาน และกำหนดคุณลักษณะเฉพาะ</t>
  </si>
  <si>
    <t>ประกวดราคาอิเล็กทรอนิกส์แล้วผู้ขายยื่นเอกสารไม่ครบ ขณะนี้อยู่ระหว่างทำหนังสือเชิญชวนผู้ขายเสนอราคา โดยใช้วิธีการจัดหาแบบคัดเลือก ลงนามในสัญญาได้ภายใน 29 ธ.ค.60</t>
  </si>
  <si>
    <t>อยู่ระหว่างรอผู้รับจ้างลงนามสัญญา สามารถลงนามสัญญา ได้ ภายในวันที่ 22 ธ.ค.60</t>
  </si>
  <si>
    <t>อยู่ระหว่างรอผู้รับจ้างลงนามสัญญา สามารถลงนามสัญญา ได้ ภายในวันที่ 22 ธ.ค.61</t>
  </si>
  <si>
    <t>พิจารณาผลวันที่ 21 ธ.ค.2560 ลงนามในสัญญา 29 ธ.ค.2560</t>
  </si>
  <si>
    <t>อยู่ระหว่างรอผู้รับจ้างลงนามสัญญา สามารถลงนามสัญญาได้ภายในวันที่ 22 ธ.ค.60</t>
  </si>
  <si>
    <t>อยู่ระหว่างส่งมอบพื้นที่ให้ การประปาเขตพื้นที่ชลบุรี บันทึก PO และ เบิกจ่ายเงินงวดแรก 50% ใด้ ภายใน 15 ธ.ค.60</t>
  </si>
  <si>
    <t>แก้ไขราคากลางเป็นเงิน 12,942,000 บาท ขณะนี้อยู่ระหว่างประกาศประกวดราคา ตั้งแต่วันที่ 13 ธ.ค.60 - 3 ม.ค.61 เพื่อให้ผู้สนใจเสนอราคาในวันที่ 4 ม.ค.2561</t>
  </si>
  <si>
    <t>อยู่ระหว่างการประกาศประกวดราคา ตั้งแต่วันที่ 8-26 ธ.ค.60 ผู้สนใจเสนอราคาในวันที่ 27 ธ.ค.60</t>
  </si>
  <si>
    <t>อยู่ระหว่างประกาศประกวดราคาตั้งแต่ 1-22 ธ.ค.60 ผู้สนใจเสนอราคาในวันที่ 25 ธ.ค.60</t>
  </si>
  <si>
    <t>อยู่ระหว่างประกาศประกวดราคา ครบกำหนดวันที่ 18 ธ.ค.60</t>
  </si>
  <si>
    <t>อยู่ระหว่างรอผู้รับจ้างลงนาม
สัญญา สามารถลงนามสัญญา
ได้ภายในวันที่ 22 ธ.ค.60</t>
  </si>
  <si>
    <t xml:space="preserve">อยู่ระหว่างเสนอรายงานขอซื้อขอจ้างและลงนามในร่างคำสั่งแต่งตั้งคณะกรรมการฯ รวมถึงร่างประกาศประกวดราคาฯ และร่างเอกสารประกวดราคาฯ </t>
  </si>
  <si>
    <t>ประกาศเชิญชวน 14-21 ธค 60</t>
  </si>
  <si>
    <t>อุทธรณ์ถึง 22 ธ.ค.60</t>
  </si>
  <si>
    <t>อุทธรณ์ถึง 19 ธ.ค.60</t>
  </si>
  <si>
    <t>แจ้งผู้ชนะเข้าทำสัญญา</t>
  </si>
  <si>
    <t>ทำสัญญา /ลง PO แล้ว</t>
  </si>
  <si>
    <t xml:space="preserve"> ลงประกาศเชิญชวนใหม่
 27 พย.--15 ธค</t>
  </si>
  <si>
    <t>อุทธรณ์ถึง 18 ธ.ค.60</t>
  </si>
  <si>
    <t>โยธาจังหวัดจัดทำราคากลาง</t>
  </si>
  <si>
    <t>1.ขอรับความเห็นชอบราคาจาก สงป.
2.ขออนุมัติสั่งจ้างจาก ภ.3</t>
  </si>
  <si>
    <t>ลงนามในสัญญาแล้ว อยู่ในขั้นตอนการจัดทำ PO ในระบบ</t>
  </si>
  <si>
    <t>อยู่ระหว่างจัดทำรายงานขอซื้อในระบบจัดซื้อจัดจ้างภาครัฐ e-GP</t>
  </si>
  <si>
    <t>ประกาศผู้ชนะการประกวดราคา
อยู่ระหว่างขั้นตอนลงนามในสัญญา พร้อมจัดทำ PO ในระบบ ภายในวันที่ 22 ธ.ค.60</t>
  </si>
  <si>
    <t>รอส่งของ  สัญญาเลขที่ 10/2561 ลง 24 พ.ย.60</t>
  </si>
  <si>
    <t>รอส่งของ  สัญญาเลขที่ 20/2561 ลง 7 ธ.ค.60</t>
  </si>
  <si>
    <t>รอส่งของ  ใบสั่งซื้อ ภ.9 38/2561 ลง 6 ธ.ค.60</t>
  </si>
  <si>
    <t>รอส่งของ  สัญญาเลขที่ 11/2561 ลง 27 พ.ย.60</t>
  </si>
  <si>
    <t>รอส่งของ  สัญญาเลขที่ 19/2561 ลง 7 ธ.ค.60</t>
  </si>
  <si>
    <t>อยู่ระหว่างรอลงนามสัญญา สามารถลงนามในสัญญาได้ 18 ธ.ค.60</t>
  </si>
  <si>
    <t>รอส่งของ  สัญญาเลขที่ 22/2561 ลง 11 ธ.ค.60</t>
  </si>
  <si>
    <t>รอส่งของ  สัญญาเลขที่ 12/2561 ลง 27 พ.ย.60</t>
  </si>
  <si>
    <t>อยู่ระหว่างรอลงนามสัญญา สามารถลงนามในสัญญาได้ 29 ธ.ค.60</t>
  </si>
  <si>
    <t>รอส่งของ  สัญญาเลขที่ 16/2561 ลง 30 พ.ย.60</t>
  </si>
  <si>
    <t>ขออนุมัติซื้อไปยัง ผบ.ตร. (ผ่าน สกบ.) ตามหนังสือ ภ.9 ที่ 0024.143/4848 ลง 12 ธ.ค.60</t>
  </si>
  <si>
    <t>อยู่ระหว่างยื่นซองเสนอราคา กำหนดยื่นซอง 18 ธ.ค.60 สามารถลงนามในสัญญา 29 ธ.ค.60</t>
  </si>
  <si>
    <t>รอส่งของ</t>
  </si>
  <si>
    <t>อยู่ระหว่างกำหนดราคากลาง สามารถลงนามในสัญญาได้ ภายใน 31 ม.ค.61</t>
  </si>
  <si>
    <t>กำหนดราคากลาง ยื่นซอง      9 ม.ค.61 สามารถลงนามในสัญญา 5 ก.พ.61</t>
  </si>
  <si>
    <t>กำหนดราคากลาง ยื่นซอง      20 ธ.ค.60 สามารถลงนามในสัญญาใน 29 ธ.ค.60</t>
  </si>
  <si>
    <t>ผู้เสนอราคาที่ชนะการเสนอราคา คือ หจก.ประสิทธิธุรกิจก่อสร้าง เสนอราคาต่ำสุด เป็นเงิน 4,778,000.00 บาท ซึ่งต่ำกว่าเงินงบประมาณ153,800.00 บาท ประกาศ ณ วันที่ 30 พ.ย.60 สามารถลงนามในสัญญา 27 ธ.ค.60</t>
  </si>
  <si>
    <t>กำหนดราคากลาง ยื่นซอง      28 ธ.ค.60 สามารถลงนามในสัญญาใน 31 ม.ค.61</t>
  </si>
  <si>
    <t>ผบก.ภ.จว.พัทลุง อนุมัติจ้าง ลง 24 พ.ย.60 กับ หจก.ลูกเก้า เป็นเงิน 4,255,000 บ. ลงนามในสัญญา 15 ธ.ค.60</t>
  </si>
  <si>
    <t>ผู้เสนอราคาที่ชนะการเสนอราคา คือ บจ.นครหาดใหญ่การไฟฟ้า เสนอราคาต่ำสุดเป็นเงิน 3,800,000.00 บาท ซึ่งต่ำกว่าเงินงบประมาณ 400,000.00 บาท ประกาศ ณ วันที่ 14 ธ.ค.60 สามารถลงนามในสัญญา 27 ธ.ค.60</t>
  </si>
  <si>
    <t>ประกาศผู้ชนะ 18 ธ.ค.60 เว้นระยะเวลาอุทธรณ์ 7 วันทำการ ลงนามในสัญญาได้ 28 ธ.ค.60</t>
  </si>
  <si>
    <t>อยู่ระหว่างกำหนดราคากลาง สามารถลงนามในสัญญาได้ ภายในเดือน ธ.ค.60</t>
  </si>
  <si>
    <t>อยู่ระหว่างกำหนดราคากลาง ภายใน 28 ธ.ค.60 สามารถลงนามในสัญญาใน 5 ม.ค.61</t>
  </si>
  <si>
    <t>อยู่ระหว่างกำหนดราคากลาง ภายใน 25 ธ.ค.60 สามารถลงนามในสัญญาใน 15 ม.ค.61</t>
  </si>
  <si>
    <t>อยู่ระหว่างกำหนดราคากลาง ภายใน 25 ธ.ค.60  สามารถลงนามในสัญญาใน 15 ม.ค.61</t>
  </si>
  <si>
    <t>แจ้งให้ผู้ชนะการเสนอราคา คือ หจก.ทัพพ์อนันต์ซีวิลเอ็นจิเนียริ่ง นำหลักประกันเข้าลงนามสัญญาใน 22 ธ.ค.60</t>
  </si>
  <si>
    <t>อยู่ระหว่างรายงานขอจ้าง และสามารถลงนามสัญญาใน 29 ธ.ค.60</t>
  </si>
  <si>
    <t>อยู่ระหว่างยื่นซองเสนอราคา กำหนดยื่นซอง 18 ธ.ค.60    สามารถลงนามในสัญญา       29 ธ.ค.60</t>
  </si>
  <si>
    <t>อยู่ระหว่างกำหนดราคากลาง คาดว่ากำหนดราคากลางแล้วเสร็จ 5 ม.ค.61 สามารถลงนามในสัญญาใน 15 ม.ค.61</t>
  </si>
  <si>
    <t>อยู่ระหว่างเชิญผู้ประกอบการยื่นซองเสนอราคา กำหนดยื่นซอง 18 ธ.ค.60 สามารถลงนามในสัญญา 29 ธ.ค.60</t>
  </si>
  <si>
    <t xml:space="preserve"> - ขณะนี้อยู่ระหว่างคณะกรรมการพิจารณาผล
 - จะสามารถลงนามในสัญญาได้ในวันที่ 27 ธ.ค.60</t>
  </si>
  <si>
    <t xml:space="preserve"> - ขณะนี้อยู่ระหว่างประกาศประกวดราคาวันที่ 13-19 ธ.ค. 60
 - ยื่นข้อเสนอวันที่ 20 ธ.ค. 60
 - จะสามารถลงนามในสัญญาได้ภายในวันที่ 4 ม.ค. 61 </t>
  </si>
  <si>
    <t xml:space="preserve"> - อยู่ระหว่างขอเปลี่ยนแปลงงบประมาณเป็นรายการปรับปรุงห้องสมุด </t>
  </si>
  <si>
    <t xml:space="preserve"> - ให้ผู้ชนะการเสนอราคามาทำสัญญาในวันที่ 21 ธ.ค.60</t>
  </si>
  <si>
    <t xml:space="preserve"> - ขณะนี้อยู่ระหว่างคณะกรรมการพิจารณาผล
 - จะสามารถลงนามในสัญญาได้ในวันที่ 28 ธ.ค. 60</t>
  </si>
  <si>
    <t xml:space="preserve"> - ขณะนี้อยู่ระหว่างคณะกรรมการพิจารณาผล
 - จะสามารถลงนามในสัญญาได้ภายในวันที่ 28 ธ.ค. 60</t>
  </si>
  <si>
    <t xml:space="preserve"> -จะลงนามในสัญญาในวันที่ 15 ธ.ค. 60</t>
  </si>
  <si>
    <t xml:space="preserve"> - ลงนามในสัญญาเรียบร้อยแล้วเมื่อวันที่ 17 พ.ย. 60 </t>
  </si>
  <si>
    <t xml:space="preserve"> - จะลงนามในสัญญาในวันที่ 20 ธ.ค. 60</t>
  </si>
  <si>
    <t xml:space="preserve"> - ขณะนี้อยู่ระหว่างประกาศลงเวปไซด์ วันที่ 30 พ.ย. - 20 ธ.ค. 60 
 - ยื่นข้อเสนอราคาวันที่ 21 ธ.ค. 60 
 - จะสามารถลงนามในสัญญาได้ภายในวันที่ 8 ม.ค. 61</t>
  </si>
  <si>
    <t xml:space="preserve"> - ขณะนี้อยู่ระหว่างประกาศลงเวปไซด์วันที่ 15 ธ.ค.60-4 ม.ค.61
 - ยื่นข้อเสนอวันที่ 5 ม.ค.61
 - จะสามารถลงนามในสัญญาได้ในวันที่ 26 ม.ค. 61</t>
  </si>
  <si>
    <t xml:space="preserve"> - ขณะนี้อยู่ระหว่างประกาศลงเวปไซด์ วันที่ 24 พ.ย. - 14 ธ.ค. 60 
 - เสนอราคาวันที่ 15 ธ.ค. 60
 - จะสามารถลงนามในสัญญาได้ในวันที่ 29 ธ.ค. 60 </t>
  </si>
  <si>
    <t xml:space="preserve"> - ได้คู่สัญญาเรียบร้อยแล้ว
 - จะสามารถลงนามในสัญญาวันที่ 20 ธ.ค. 60</t>
  </si>
  <si>
    <t xml:space="preserve"> - ขณะนี้อยู่ระหว่างประกาศลงเวปไซด์ วันที่ 4-22 ธ.ค.60
 - จะสามารถลงนามได้ภายในวันที่ 15 ม.ค. 61</t>
  </si>
  <si>
    <t xml:space="preserve"> - ขณะนี้อยู่ระหว่างประกาศลงเวปไซด์ วันที่ 13-18 ธ.ค.60
 - ยื่นข้อเสนอวันที่ 4 ม.ค. 61
 - จะสามารถลงนามได้ภายในวันที่ 17 ม.ค. 61</t>
  </si>
  <si>
    <t xml:space="preserve"> - ขณะนี้อยู่ระหว่างประกาศลงเวปไซด์ วันที่ 14-19 ธ.ค.60
 - ยื่นข้อเสนอวันที่ 5 ม.ค. 61
 - จะสามารถลงนามได้ภายในวันที่ 18 ม.ค. 61</t>
  </si>
  <si>
    <t xml:space="preserve"> - อยู่ระหว่างขอเปลี่ยนแปลงงบประมาณเป็นรายการก่อสร้างสนามยิงปืน </t>
  </si>
  <si>
    <t xml:space="preserve"> - อยู่ระหว่างขอเปลี่ยนแปลงงบประมาณเป็นรายการปรับปรุงอาคารกองกำกับการฝ่ายปกครองและการฝึก </t>
  </si>
  <si>
    <t xml:space="preserve"> - ขณะนี้อยู่ระหว่างประกาศลงเวปไซด์ วันที่ 14-21 ธ.ค.60
 - ยื่นข้อเสนอวันที่ 22 ธ.ค.60
 - จะสามารถลงนามได้ภายในวันที่ 8 ม.ค. 61</t>
  </si>
  <si>
    <t xml:space="preserve"> - ขณะนี้อยู่ระหว่างคณะกรรมการพิจารณาผล
 - จะสามารถลงนามได้ภายในวันที่ 29 ธ.ค. 60</t>
  </si>
  <si>
    <t xml:space="preserve"> - ขณะนี้อยู่ระหว่างประกาศลงเวปไซด์วันที่ 8-18 ธ.ค.60
 - ยื่นข้อเสนอวันที่ 19 ธ.ค.60
 - จะสามารถลงนามในสัญญาได้ในวันที่ 25 ธ.ค. 60 </t>
  </si>
  <si>
    <t xml:space="preserve"> - ขณะนี้อยู่ระหว่างประกาศลงเวปไซด์วันที่ 15 ธ.ค.60-4 ม.ค.61
 - ยื่นข้อเสนอวันที่ 5 ม.ค.61
 - จะสามารถลงนามในสัญญาได้ในวันที่ 28 ม.ค. 61</t>
  </si>
  <si>
    <t xml:space="preserve"> - ขณะนี้อยู่ระหว่างคณะกรรมการพิจารณาผล
 - จะสามารถลงนามได้ภายในวันที่ 28 ธ.ค. 60</t>
  </si>
  <si>
    <t xml:space="preserve"> - ขณะนี้อยู่ระหว่างขออนุมัติประกาศและให้มาลงนามในสัญญา
 - สามารถลงนามในสัญญาได้ในวันที่ 26 ธ.ค.60</t>
  </si>
  <si>
    <t>บก.สส.ภ.4</t>
  </si>
  <si>
    <t xml:space="preserve"> ภ.จว.อุดรธานี</t>
  </si>
  <si>
    <t>ภ.จว.บึงกาฬ</t>
  </si>
  <si>
    <t>ปรับแก้ TOR เรียบร้อย อยู่ระหว่างรอลงปรับปรุงร่างประกาศ</t>
  </si>
  <si>
    <t>ประกาศผู้ชนะการประกวดราคา เมื่อ 14 ธ.ค.60 อยุ่ระหว่างรอลงนามในสัญญา</t>
  </si>
  <si>
    <r>
      <t xml:space="preserve">ลงปรับปรุงร่างประกาศเมื่อ 13 ธ.ค.60 ครบ 18 ธ.ค.60 </t>
    </r>
    <r>
      <rPr>
        <b/>
        <u val="singleAccounting"/>
        <sz val="14"/>
        <color indexed="8"/>
        <rFont val="TH SarabunPSK"/>
        <family val="2"/>
      </rPr>
      <t>คาดว่าไม่สามารถลงนามในสัญญาได้ภายใน ธ.ค.60</t>
    </r>
  </si>
  <si>
    <t>อยู่ระหว่างจัดทำ TOR ติดปัญหาข้อกฎหมาย อยู่ระหว่างคณะกรรมการมีหนังสือหารือกับกระทรวงมหาดไทย</t>
  </si>
  <si>
    <t>ลงประกาศเมื่อ 15 ธ.ค.60 ครบ 28 ธ.ค.60 จะเสนอราคา 29 ธ.ค.60 พิจารณาผล 3 ม.ค.60</t>
  </si>
  <si>
    <t>ให้วิธีคัดเลือก เปิดให้ยื่นเสนอราคา 18 ธ.ค.60</t>
  </si>
  <si>
    <t>ประกาศประกวดราคาครบกำหนด 15 ธ.ค.60 ยื่นเสนอราคา  18 ธ.ค.60 คาดว่าจะเซ็นสัญญาได้ทัน 29 ธ.ค.60</t>
  </si>
  <si>
    <r>
      <t>มีผู้พิจารณ์ร่างประกาศและเอกสารประกวดราคา ขณะนี้อยู่ระหว่าง พิจารณาข้อพิจารณ์ คาดว่าไม่สามารถลงนามในสัญญาได้ภายใน ธ.ค.60</t>
    </r>
    <r>
      <rPr>
        <b/>
        <u/>
        <sz val="16"/>
        <rFont val="TH SarabunIT๙"/>
        <family val="2"/>
      </rPr>
      <t xml:space="preserve"> </t>
    </r>
  </si>
  <si>
    <t>อยู่ระหว่างประกาศเชิญชวน(14-21ธ.ค.60)</t>
  </si>
  <si>
    <t>ภ.จว.สงขลา</t>
  </si>
  <si>
    <t>ภ.จว.สตูล</t>
  </si>
  <si>
    <t>ภ.จว.พัทลุง</t>
  </si>
  <si>
    <t>ภ.จว.ปัตตานี</t>
  </si>
  <si>
    <t>ภ.จว.ยะลา</t>
  </si>
  <si>
    <t>ภ.จว.นราธิวาส</t>
  </si>
  <si>
    <t>โอนงบประมาณให้ สกบ. ดำเนินการจัดหาแทน  เมื่อ 23 พ.ย.60</t>
  </si>
  <si>
    <t>โอนงบประมาณให้ สกบ. ดำเนินการจัดหาแทน เมื่อ 23 พ.ย.60</t>
  </si>
  <si>
    <t>อยู่ระหว่างผู้ขายรับเอกสารประกวดราคาและรอยื่นเสนอวันที่ 18 ธ.ค.60</t>
  </si>
  <si>
    <t>อยู่ระหว่างตรวจรับ</t>
  </si>
  <si>
    <t>รอเสนอราคา</t>
  </si>
  <si>
    <t>รออนุมัติจากตร.ให้เป็นหน่วยจัดหา</t>
  </si>
  <si>
    <t>อยู่ระหว่างอนุมัติจัดซื้อ</t>
  </si>
  <si>
    <t>รอผลอนุมัติจากตร.ให้เป็นหน่วยจัดหา</t>
  </si>
  <si>
    <t>อยู่ในระหว่างทำเอกสาร
ขออนุมัติซื้อ</t>
  </si>
  <si>
    <t>อยู่ระหว่างขออนุมัติซื้อ</t>
  </si>
  <si>
    <t>อยู่ระหว่างรอเสนอราคา</t>
  </si>
  <si>
    <t xml:space="preserve">อยู่ระหว่างตรวจรับงวด 3 </t>
  </si>
  <si>
    <t>ได้รับแจ้งจากโยธาฯ สกบ.
อยู่ระหว่างคิดราคารายการก่อสร้าง</t>
  </si>
  <si>
    <t>บันทึก PO เรียบร้อย</t>
  </si>
  <si>
    <t xml:space="preserve">ร่างประกาศ/เอกสารเชิญชวน เสนอหัวหน้าหน่วยงานเพื่อขอรับความเห็นชอบ พร้อมแต่งตั้งคณะกรรมการพิจารณาผลการประกวดราคา </t>
  </si>
  <si>
    <t>อยู่ระหว่างขอปรับวงเงินเพิ่มเติม</t>
  </si>
  <si>
    <t>แจ้งผู้ชนะเสนอราคาให้มาลงนามใบสั่งซื้อสั่งจ้าง</t>
  </si>
  <si>
    <t>ลงนามในใบสั่งซื้อสั่งจ้างแล้ว</t>
  </si>
  <si>
    <t>ทำรายงานขอซื้อขอจ้างและจัดทำร่างเอกสารประกวดราคาอิเล็กทรอนิกส์</t>
  </si>
  <si>
    <t xml:space="preserve"> นต.เสนอ รพ.ตร. ขอแก้ไขชื่อ โดยขอตัดคำว่า (Rapid HIT 200) ออกจากชื่อรายการครุภัณฑ์</t>
  </si>
  <si>
    <t>จัดทำรายงานขอซื้อขอจ้างและเสนอแต่งตั้งคณะกรรมการซื้อหรือจ้างโดยวิธีเฉพาะเจาะจง</t>
  </si>
  <si>
    <t>ส่งหนังสือถึง สกบ. ขอรับการสนับสนุนคณะกรรมการกำหนดราคากลาง,ผู้ควบคุมงานก่อสร้างและผู้ตรวจรับงานจ้างก่อสร้าง</t>
  </si>
  <si>
    <t>จัดหาโดยวิธีเฉาะเจาะจงเสร็จเรียบร้อยแล้วโดยจ้างการไฟฟ้าส่วนภูมิภาคจังหวัดสกลนคร ในวงเงิน 484,772.25 บาท ทำสัญญาผูกพันตามสัญญาเลขที่ 13/2561 ลง 30 พ.ย.60 มีเงินเหลือจ่าย 7,127.75 บาท</t>
  </si>
  <si>
    <t>จัดหาโดยวิธีเฉาะเจาะจงเสร็จเรียบร้อยแล้วโดยจ้างการไฟฟ้าส่วนภูมิภาคสาขาอำเภอวานรนิวาส ในวงเงิน 414,063.66 บาท ทำสัญญาผูกพันตามสัญญาเลขที่ 15/2561 ลง 12 ธ.ค.2560 มีเงินเหลือจ่าย 29,136.34 บาท</t>
  </si>
  <si>
    <t>จัดหาโดยวิธีเฉาะเจาะจงเสร็จเรียบร้อยแล้วโดยจ้างการไฟฟ้าส่วนภูมิภาคสาขาอำเภอสว่างแดนดิน ในวงเงิน 400,254.15 บาท ทำสัญญาผูกพันตามสัญญาเลขที่ 14/2561 ลง 12 ธ.ค.60 มีเงินเหลือจ่าย 88,145.85 บาท</t>
  </si>
  <si>
    <t>อยู่ระหว่างจัดทำประกาศผู้ชนะการเสนอราคา  รอลงนามในสัญญาและจำทำ PO ในวันที่ 25 ธ.ค.60 ในวงเงิน  1,340,000 บาท วงเงินคงเหลือ  160,000 บาท</t>
  </si>
  <si>
    <t>อยู่ระหว่างเว้นระยะอุทธรณ์ รอลงนามในสัญญาและจัดทำPOในวันที่ 21 ธ.ค.60 ในวงเงิน987,000บาท 13,000 บาท</t>
  </si>
  <si>
    <t>อยู่ระหว่างจัดทำประกาศผู้ชนะการเสนอราคา  รอลงนามในสัญญาและจำทำ PO ในวันที่ 26 ธ.ค.60 ในวงเงิน  499,999 บาท วงเงินคงเหลือ  100,001 บาท</t>
  </si>
  <si>
    <t>อยู่ระหว่างจัดทำประกาศผู้ชนะการเสนอราคา  รอลงนามในสัญญาและจำทำ PO ในวันที่ 25 ธ.ค.60 ในวงเงิน  1,454,000 บาท วงเงินคงเหลือ  546,000 บาท</t>
  </si>
  <si>
    <t>จัดหาโดยวิธีเฉพาะเจาะจง อยู่ระหว่างหาผู้รับจ้าง คาดว่าจะลงนามในสัญญาและจัดทำPOภายใน 29 ธ.ค.60</t>
  </si>
  <si>
    <t>จัดหาโดยวิธีประกาศเชิญชวนทั่วไป อยู่ระหว่างเผยแพร่ประกาศและเอกสารประกวดราคา คาดว่าจะลงนามในสัญญาภายใน 29 ธ.ค.60</t>
  </si>
  <si>
    <t>ผู้สนใจยื่นข้อเสนอราคาในระบบใน 14 ธ.ค.60 เวลา 08.30-16.30 น.   สามารถลงนามได้ใน 27 ธ.ค.60  สามารถลง po ได้ภายใน 29 ธ.ค.60</t>
  </si>
  <si>
    <t>อยู่ระหว่างขออนุมัติลงนามในสัญญา คาดว่าจะลงนามในวันที่ 18 และสามารถลง Poได้ในวันที่ 18 ไม่มีเงินเหลือจ่าย</t>
  </si>
  <si>
    <t>จัดหาโดยวิธีประกาศเชิญชวนทั่วไป อยู่ระหว่างเผยแพร่ประกาศและเอกสารประกวดราคา คาดว่าจะลงนามในสัญญาภายใน 28 ธ.ค.60</t>
  </si>
  <si>
    <t>อยู่ระหว่างเผยแพร่ประกาศ คาดว่าจะลงนามและลงPO ได้ทันภายใน 29 ธ.ค.60</t>
  </si>
  <si>
    <t>อยู่ระหว่างนำร่างประกาศและร่างเอกสารประกวดราคาฯ เผยแพร่เพื่อรับฟังคำวิจารณ์ คาดว่าจะลงนามในสัญญาและจัดทำPOในเดือน มกราคม 2561</t>
  </si>
  <si>
    <t>ขณะนี้อยู่ระหว่างขอรับเอกสาร ตั้งแต่วันนี้ 28 พ.ย.60-18 ธ.ค.2560จะ เสนอราคาในวันที่ 19 ธ.ค.60  เปิดซองประกวดราคาฯและพิจารณาประกาศผู้ชนะการเสนอราคาในวันที่ 20 ธ.ค.60 และจะทรายยอดเงินจัดหาและยอดเงินขอส่งคืนในวันที่ 20 ธ.ค.60 หน่วยจะเว้นระยะอุทธรณ์นับแต่วันประกาศผ฿ชนะ 7  วันทำการ ตั้งแต่วันที่ 20 -28ธ.ค.60 สามารถลงนามในสัญญาและลงPO ได้ในวันที่ 29 ธ.ค.60</t>
  </si>
  <si>
    <t>อยุ่ระหว่างเผยแพร่ประกาศประกวดราคา กำหนดยื่นข้อเสนอ 26 ธ.ค.60  ลงนามในสัญญาและจัดทำ PO  ทันภายใน 29 ธ.ค.60</t>
  </si>
  <si>
    <t>อยุ่ระหว่างเผยแพร่ประกาศประกวดราคา กำหนดยื่นข้อเสนอ 22 ธ.ค.60  ลงนามในสัญญาและจัดทำ PO  ทันภายใน 29 ธ.ค.60</t>
  </si>
  <si>
    <t>อยู่ระหว่างจัดทำประกาศผู้ชนะการเสนอราคา  รอลงนามในสัญญาและจำทำ PO ในวันที่ 25 ธ.ค.60 ในวงเงิน 2,109,009 บาท วงเงินคงเหลือ  390,991 บาท</t>
  </si>
  <si>
    <t>อยุ่ระหว่างเผยแพร่ประกาศประกวดราคา กำหนดยื่นข้อเสนอ 19 ธ.ค.60  ลงนามในสัญญาและจัดทำ PO  ทันภายใน 28 ธ.ค.60</t>
  </si>
  <si>
    <t>อยู่ระหว่างจัดทำประกาศผู้ชนะการเสนอราคา  รอลงนามในสัญญาและจำทำ PO ในวันที่ 26 ธ.ค.60 ในวงเงิน 2,430,000 บาท วงเงินคงเหลือ  570,000 บาท</t>
  </si>
  <si>
    <t>อยู่ระหว่างพิจารณาผลและจัดทำประกาศผู้ชนะการเสนอราคา กำหนดลงนามในสัญญาและจัดทำPOในวันที่ 27 ธ.ค.60</t>
  </si>
  <si>
    <t>อยู่ระหว่างเผยแพร่เอกสารประกาศประกวดราคา จะเสนอราคาในวันที่ 22 ธ.ค.60 จะพยายามก่อหนี้ผู้กพันภายใน 29 ธ.ค.60</t>
  </si>
  <si>
    <t>อยู่ระหว่างเผยแพร่ประกาศ คาดว่าจะลงนามในสัญญาและจัดทำ PO ภายใน 29 ธ.ค.2560</t>
  </si>
  <si>
    <t>อยู่ระหว่างส่งมอบงานงวดที่ 2 และก่อสร้างงวดที่ 3</t>
  </si>
  <si>
    <t xml:space="preserve"> - 6 ธ.ค.60 ผบก.พธ. เห็นชอบแผน
 -13-20 ธ.ค.60 ประกาศประกวดราคา , 21 ธ.ค.60 เสนอราคา</t>
  </si>
  <si>
    <t xml:space="preserve"> - 27 ต.ค.60 แจ้ง คกก.จัดซื้อ
 - 16 พ.ย.60 คณะกรรมการรายงานผล 
 - 4 ธ.ค.60 ลงนามสัญญา ครบกำหนดส่งของ 2 ก.ค.61</t>
  </si>
  <si>
    <t xml:space="preserve"> - 7 พ.ย.60 ผบช.สกบ.ลงนามสัญญา ครบกำหนด 6 พ.ค.61</t>
  </si>
  <si>
    <t xml:space="preserve">  -12 ธ.ค.60 ขออนุมัติแต่งตั้ง คกก.จัดทำร่างขอบเขตของงาน</t>
  </si>
  <si>
    <t xml:space="preserve">  - 12 ธ.ค.60 อยู่ระหว่างขอเห็นชอบจัดทำแผน</t>
  </si>
  <si>
    <t xml:space="preserve"> -20 ต.ค.60 ผบก.พธ.อนุมัติแผน
 - 7 ต.ค.60 ผบช.สกบ.แต่งตั้ง คกก.จัดทำร่างขอบเขตของงาน,ราคากลาง
 - อยู่ระหว่างเสนอขออนุมัติใช้ TOR และราคากลาง
 - อยู่ระหว่างขอรับความเห็นชอบ </t>
  </si>
  <si>
    <t xml:space="preserve"> - อยู่ระหว่างเสนอ ผบช.สกบ. ปรับแก้รายการ</t>
  </si>
  <si>
    <t xml:space="preserve"> - เสนอราคา 15 ธ.ค.60
 - ขออนุมัติซื้อ 18 ธ.ค.60</t>
  </si>
  <si>
    <t xml:space="preserve"> - 15 ธ.ค.60 อนุมัติซื้อ</t>
  </si>
  <si>
    <t xml:space="preserve"> - 15 ธ.ค.60 ทำสัญญา</t>
  </si>
  <si>
    <t xml:space="preserve"> - 14 ธ.ค.60 ทำสัญญา</t>
  </si>
  <si>
    <t xml:space="preserve"> - 15 ธ.ค.60 ผบก.ยธ.อนุมัติซื้อ</t>
  </si>
  <si>
    <t>อยู่ระหว่างการดำเนินการของ คกก.จัดทำ TOR</t>
  </si>
  <si>
    <t>อยู่ระหว่างเสนอขอรับความเห็นชอบฯ</t>
  </si>
  <si>
    <t xml:space="preserve">  แว่นตา
 - อยู่ระหว่างขออนุมัติแต่งตั้ง คกก. TOR และราคากลาง
  เสื้อเกราะ
 - อยู่ระหว่างตรวจสอบคุณลักษณะเฉพาะและงบประมาณ</t>
  </si>
  <si>
    <t xml:space="preserve">  ปืนพก
 - รอซื้อรวมกับโครงการจัดหาอุปกรณ์ให้กับผู้สำเร็จการศึกษาใหม่
 ปืนเล็กสั้น
 - รอซื้อรวมกับ ตร.</t>
  </si>
  <si>
    <t>ยธ. 1 คัน
 - ลงนามสัญญาแล้ว
อก. 2 คัน
- 14 ธ.ค.60 ผู้ขายเสนอราคา
 - 15 ธ.ค.60 เสนออนุมัติจัดซื้อ
- ลงนามสัญญา 18 ธ.ค.60</t>
  </si>
  <si>
    <t xml:space="preserve"> - 14 ธ.ค.60 ผู้ขายเสนอราคา
 - 15 ธ.ค.60 เสนออนุมัติจัดซื้อ
- ลงนามสัญญา 18 ธ.ค.60</t>
  </si>
  <si>
    <t xml:space="preserve"> - 10 พ.ย.60 ผบ.ตร.ลงนามถึง รอง นรม.ขออนุมัติซื้อ</t>
  </si>
  <si>
    <t xml:space="preserve"> - 20 พ.ย.60 ผบ.ตร.ลงนามถึง รอง นรม.ขออนุมัติซื้อ</t>
  </si>
  <si>
    <t xml:space="preserve"> - 8 พ.ย.60 บ.ตร.แจ้งยืนยันคุณลักษณะเฉพาะและส่งรายชื่อ คกก.
      (รอนโยบาย)</t>
  </si>
  <si>
    <t xml:space="preserve"> - 28 ก.ย.60 ลงนามสัญญา </t>
  </si>
  <si>
    <t>อยู่ระหว่างการดำเนินการของ คกก.พิจารณาความเหมาะสมของอาวุธปืนฯ</t>
  </si>
  <si>
    <t xml:space="preserve"> -10 พ.ย.60 ผบ.ตร.ลงนามถึง รอง นรม.ขออนุมัติซื้อ
</t>
  </si>
  <si>
    <t xml:space="preserve"> - 10 พ.ย.60 ผบ.ตร.ลงนามถึง รอง นรม.ขออนุมัติซื้อ และนำเรียน นายกรัฐมนตรีเพื่อทราบก่อนเนื่องจากวงเงิน 1,000 ล้านบาท</t>
  </si>
  <si>
    <t xml:space="preserve"> - 20 พ.ย.60 ผบ.ตร. อนุมัติซื้อ
 - อยู่ระหว่างสำนักงบประมาณเห็นชอบความเหมาะสมของราคา</t>
  </si>
  <si>
    <t xml:space="preserve"> - 4 ต.ค.60 แจ้ง บ.ตร. ขอให้ยืนยันคุณลักษณะเฉพาะ พร้อมส่งรายชื่อร่วมเป็นคณะกรรมการต่างๆ
 - 1 พ.ย.60 บ.ตร.แจ้งยืนยันคุณลักษณะเฉพาะและส่งรายชื่อ คกก.
 - 20 พ.ย.60 ผบช.สกบ. ลงนามเรียน ผบ.ตร.แต่งตั้ง คกก.ร่างขอบเขตของงาน
 - 1 ธ.ค.60 ผบ.ตร.อนุมัติแต่งตั้ง คกก.ร่างขอบเขตของงาน</t>
  </si>
  <si>
    <t>เบิกจ่ายเงินล่วงหน้า 10% เมื่อ 4 ธ.ค.60</t>
  </si>
  <si>
    <t xml:space="preserve"> -  15 พ.ย.60 คณะกรรมการรายงานผล
 - 24 พ.ย.60 ผบช.สกบ.อนุมัติซื้อ /ลงนามเสนอสำนักงบประมาณให้ความเห็นชอบความเหมาะสมของราคา</t>
  </si>
  <si>
    <t xml:space="preserve"> - เสนอราคา 18 ธ.ค.60
 - ลงนามในสัญญา 29 ธ.ค.60</t>
  </si>
  <si>
    <t xml:space="preserve"> - 15 ธ.ค.60 รายงานขอจ้าง 
- เสนอราคา 15 ธ.ค.60
18 ธ.ค.60 เสนอขออนุมัติจ้าง</t>
  </si>
  <si>
    <t xml:space="preserve"> - 15 ธ.ค.60 ขอรับความเห็นชอบประกวดราคา</t>
  </si>
  <si>
    <t>คณะกรรมการกำหนดราคากลางคำนวณราคากลาง</t>
  </si>
  <si>
    <t xml:space="preserve"> - ดำเนินการจ้างออกแบบโดยวิธีคัดเลือก 
 - 25 ธ.ค.60 กำหนดเสนอราคา</t>
  </si>
  <si>
    <t xml:space="preserve"> - 14 ธ.ค.60 สกบ.มีหนังสือขอให้ สงป.ตรวจสอบงบประมาณว่าต้องโอนไปให้กับหน่วยบัญชาการถวายความปลอดภัยรักษาพระองค์ ตาม พ.ร.บ. ระเบียบบริหารราชการในพระองค์ พ.ศ.2560 หรือไม่ อย่างไร</t>
  </si>
  <si>
    <t xml:space="preserve"> - ทำสัญญาแล้ว</t>
  </si>
  <si>
    <t>อยู่ระหว่างแจ้งผู้ประกอบการลงนามสัญญา วันที่ 14 ธ.ค.60</t>
  </si>
  <si>
    <t>ลงนามสัญญา เลขที่ 15/2561 ลง 12 ธ.ค.61 วงเงิน 208,000.30 บาท อยู่ระหว่างส่งมอบ</t>
  </si>
  <si>
    <t>อยู่ระหว่างแจ้งผู้ชนะการเสนอราคาลงนามสัญญา</t>
  </si>
  <si>
    <t>8 พ.ย.2560- ประกาศแผนการจัดซื้อจัดจ้างประจำปี 2561
17 พ.ย.60 - ประสานหาราคากลางจากหน่วยงานที่จัดซื้อล่าสุดในปีงบประมาณ พ.ศ.2560
8 ธ.ค.2560 - ส่งคืนงบประมาณ เนื่องจากในปี 2561 สตม. ได้นำระบบ Bio Matrix มาแทนระบบ Pibics จาการประสานไปยัง ศทส.สตม.ปรากฏว่าตามแผนแจกจ่าย ตม.จว.ระยอง ได้รับการจัดสรร ระบบ Bio Matrix  จำนวน 24 เครื่อง  ซึ่งเพียงพอต่อการปฏิบัติหน้าที่  (ส่งคืนตามหนังสือ ตม.จว.ระยอง ด่วนที่สุด ที่ 0029.43(4)/5595 ลง 8 ธ.ค.2560)</t>
  </si>
  <si>
    <t>8 พ.ย.2560- ประกาศแผนการจัดซื้อจัดจ้างประจำปี 2561 และจัดทำรายงานขอรับความเห็นชอบพร้อมแต่งตั้งคณะกรรมการกำหนดราคากลาง 
17 พ.ย.2560 - จัดทำ ปปช.07 เตรียมข้อมูลและรายละเอียดเพื่อรอลงประกาศเชิญชวน    
30 พ.ย.2560 - แต่งตั้งคณะกรรมการพิจารณาผลฯและคณะกรรมการตรวจรับพัสดุ  และลงประกาศเชิญชวน(E-bidding) ในระบบ E-GP 
12 ธ.ค.2560 - ไม่มีผู้เสนอราคา                 
13 ธ.ค.2560 - แต่งตั้งคณะกรรมการพิจารณาผลฯและคณะกรรมการตรวจรับพัสดุ  และลงประกาศเชิญชวน(E-bidding) ในระบบ E-GP (ครั้งที่2)</t>
  </si>
  <si>
    <t>8 พ.ย.2560- ประกาศแผนการจัดซื้อจัดจ้างประจำปี 2561 และจัดทำรายงานขอรับความเห็นชอบพร้อมแต่งตั้งคณะกรรมการกำหนดราคากลาง                                                 
17 พ.ย.2560 - จัดทำ ปปช.07 เตรียมข้อมูลและรายละเอียดเพื่อรอลงประกาศเชิญชวน    
30 พ.ย.2560 - แต่งตั้งคณะกรรมการพิจารณาผลฯและคณะกรรมการตรวจรับพัสดุ  และลงประกาศเชิญชวน(E-bidding) ในระบบ E-GP 
12 ธ.ค.2560 - ไม่มีผู้เสนอราคา                  
13 ธ.ค.2560 - แต่งตั้งคณะกรรมการพิจารณาผลฯและคณะกรรมการตรวจรับพัสดุ  และลงประกาศเชิญชวน(E-bidding) ในระบบ E-GP (ครั้งที่2)</t>
  </si>
  <si>
    <t>เบิกจ่ายแล้วบางส่วน และอยู่ระหว่างดำเนินการเบิกจ่าย</t>
  </si>
  <si>
    <t>อยู่ระหว่างดำเนินการเบิกจ่าย</t>
  </si>
  <si>
    <t>ประกาศประกวดราคาฯ (ครั้งที่ 2 เนื่องจากไม่มีผู้ยื่นเสนอราคา) วันที่ 6 ธ.ค.60
กำหนดยื่นข้อเสนอและเสนอราคา วันที่ 15 ธ.ค.60</t>
  </si>
  <si>
    <t>ประกาศผู้ชนะการเสนอราคา วันที่ 4 ธ.ค.60
อยู่ระหว่างเว้นระยะเวลาอุทธรณ์ตามระเบียบฯ</t>
  </si>
  <si>
    <t>ประกาศผู้ชนะการเสนอราคา วันที่ 7 ธ.ค.60
อยู่ระหว่างเว้นระยะเวลาอุทธรณ์ตามระเบียบฯ</t>
  </si>
  <si>
    <t>ประกาศประกวดราคาวันที่ 1 ธ.ค.60 
กำหนดยื่นข้อเสนอราคาวันที่ 13 ธ.ค.60</t>
  </si>
  <si>
    <t>สำนักงานโยธาธิการและผังเมืองได้จัดทำรูปแบบรายการเสร็จเรียบร้อยแล้ว ขณะนี้อยู่ในขั้นตอนการประมาณการราคาค่าใช้จ่าย คาดว่าจะแล้วเสร็จภายในวันพุธที่ 15 ธ.ค. 2560 และ ตม.จว.มุกดาหาร จะสามารถจัดหาผู้รับจ้างและลงนามในสัญญาได้ภายในวันที่ 22 ธ.ค. 2560</t>
  </si>
  <si>
    <t>ลงนามสัญญาที่ 12/2561 ลง 8 ธ.ค.61 วงเงิน 481,000.-บาท</t>
  </si>
  <si>
    <t>13- 19 ธ.ค.60 ประกาศในระบบ EGP, 20-21 ธ.ค.60 กำหนดเสนอราคา, ลงนามสัญญาต้นเดือน ม.ค.60</t>
  </si>
  <si>
    <t>1. คณะกรรมการพิจารณาผล วันที่ 6 ธ.ค.2560
2. ประกาศผู้ชนะการประกวดราคาขึ้นเว็บไซต์ วันที่ 7 ธ.ค.2560
3. อยู่ระหว่างให้ผู้เสนอราคาอุทธรณ์ เป็นเวลาไม่น้อยกว่า 7 วันทำการ
** ระบุวันที่ลงนาม
- ลงนามวันที่ 27 ธ.ค.60</t>
  </si>
  <si>
    <t>ลงนามสัญญาที่ 1/2561 ลง 7 ธ.ค.61 วงเงิน 1,768,000.-บาท</t>
  </si>
  <si>
    <t>ประกาศผู้ชนะการประมูลแล้ว อยู่ระหว่างรออุทธรณ์ผล</t>
  </si>
  <si>
    <t>อยู่ระหว่างร่างสัญญา</t>
  </si>
  <si>
    <t>อยู่ระหว่างดำเนินการสัญญา สิ้นสุดสัญญาวันที่ 28 ธ.ค.60</t>
  </si>
  <si>
    <t>ทำสัญญาวันที่ 8 ธค 60 อยู่ระหว่างดำเนินการก่อสร้าง ระยะเวลา 180 วัน</t>
  </si>
  <si>
    <t xml:space="preserve">  - ประกาศเผยแพร่เอกสารประกวดราคาในระบบ egp ระหว่างวันที่ 16-23 พ.ย.2560
 - เสนอราคาในระบบ เมื่อวันที่ 24 พ.ย.2560 มีผู้ยื่นเสนอราคา 14 ราย
 - ประกาศผู้ชนะการประกวดราคาเมื่อวันที่ 29 พ.ย.2560 ได้แก่ หจก.ช.เขมราฐเอ็นจิเนียริ่ง เสนอราคา 3,197,500 บาท
 - อยู่ระหว่างเรียกผู้ชนะการประกวดราคามาทำสัญญา คาดว่าจะลงนามสัญญาได้ภายในวันที่ 20 ธ.ค.60
</t>
  </si>
  <si>
    <t xml:space="preserve">1) 16 พ.ย.60 ประชุมคณะกรรมการกำหนดราคากลาง          
2)  22 พ.ย.60  ผบก.ตม.4 ให้ความเห็นชอบราคากลาง  และอนุมัติแต่งตั้งคณะกรรมการพิจารณาผลการประกวดราคาอิเล็กทรอนิกส์ 
 3) 24-30 พ.ย.60  เผยแพร่ประกาศและเอกสารประกวดราคาฯ
4) 1 ธ.ค.60 วันเสนอราคา                                   
5) 7 ธ.ค.60 ประชุมคณะกรรมการพิจารณาผลฯ และขอรับความเห็นชอบจาก ผบก.ตม.4 เพื่อประกาศผู้ชนะประกวดราคาฯ
6) 8 ธ.ค.60  ประกาศผู้ชนะการประกวดราคาฯ            
7)12-20 ธ.ค.60  ระหว่างอุทธรณืผลการพิจารณาฯ/ แจ้งผู้ชนะฯ มาลงนามในสัญญา                                 </t>
  </si>
  <si>
    <t>อยู่ระหว่างลงประกาศประกวดราคา วันที่ 14-21 ธ.ค.60
วันที่ 22 ธ.ค.60 เสนอราคา
วันที่ 25 ธ.ค.60 พิจารณา
วันที่ 8 ม.ค.60 ลงนามสัญญา</t>
  </si>
  <si>
    <t>1.ประกาศเผยแพร่แผนในระบบ e-GP แล้ว  2.คณะกรรมการกำหนดราคากลาง นัดประชุมพิจารณาราคากลางวันที่ 18 ธ.ค.2560 เพื่อเสนอ ผบก.ตม.2 ขอรับความเห็นชอบราคากลาง   3.ยังไม่ได้รับแจ้งการแก้ไขรายการสถานที่ก่อสร้างให้ตรงกับสถานที่จริง</t>
  </si>
  <si>
    <t>อยู่ระหว่างคณะกรรมการกำหนดราคากลาง และสืบหาราคาวัสดุครุภัณฑ์ที่ใช้ในการก่อสร้าง</t>
  </si>
  <si>
    <t>อยู่ระหว่างเสนอ ผบช.สตม. ขออนุมัติโอนเปลี่ยนแปลงแก้ไขรายการไปยัง ตร.</t>
  </si>
  <si>
    <t xml:space="preserve">อยู่ระหว่างประกาศผู้ชนะการประกวดราคา (E-bidding) ทางเว๊ปไซด์ และอยู่ในระหว่างช่วงเวลาเพื่อยื่นอุทรธรณ์ ตามขั้นตอน จะสิ้นสุดการอุทรธรณ์วันที่ 14 ธ.ค.2560  คาดว่าจะลงนามในสัญญาได้ในช่วง วันที่ 18-22  ธ.ค.2560  </t>
  </si>
  <si>
    <t xml:space="preserve">  - ประกาศเผยแพร่เอกสารประกวดราคาในระบบ egp ระหว่างวันที่ 21-28 พ.ย.2560
 - เสนอราคาในระบบ เมื่อวันที่ 29 พ.ย.2560 มีผู้ยื่นเสนอราคา 10 ราย
- ประกาศผู้ชนะการประกวดราคาเมื่อวันที่ 4 ธ.ค.2560 ได้แก่ หจก.ที ดับบลิว ดี เทรดดิ้ง  เสนอราคา 3,300,000 บาท
 - อยู่ระหว่างเว้นระยะเวลาอุทธรณ์ก่อนทำสัญญา คาดว่าจะลงนามสัญญาได้ภายในวันที่ 25 ธ.ค.2560
</t>
  </si>
  <si>
    <t>1) 15 พ.ย.60 ได้รับแบบรูปรายการ, ปร.4 ,ปร.5 จาก ยธ.ตร.
2) 16 พ.ย.60 ประชุมคณะกรรมการกำหนดราคากลาง
3) 17-21 พ.ย.60 คณะกรรมการกำหนดราคากลางฯ แก้ไข/เพิ่มเติม รายละเอียดประกอบ
4)  22 พ.ย.60 ผบก.ตม.4 ให้ความเห็นชอบราคากลาง  และอนุมัติแต่งตั้งคณะกรรมการพิจารณาผลการประกวดราคาอิเล็กทรอนิกส์ และอนุมัติร่างประกาศฯ
5) 23-28 พ.ย.60 นำร่างประกาศฯและร่างเอกสารประกวดราคา ฯ เผยแพร่เพื่อรับฟังคำวิจารณ์
6) 9 พ.ย. - 19 ธ.ค.60  ประกาศเผยแพร่เอกสารประกวดราคาฯ ในระบบ e-gp  ,เว็ปไซต์หน่วยงาน และปิดประกาศ                                            
7) กำหนดวันเสนอราคา  20 ธ.ค.60                                              
8)  พิจารณาผลประกวดราคาฯ  21-22 ธ.ค.60                                    
9)  ขอรับความเห็นชอบฯ ประกาศผู้ชนะการประกวดราคาฯ 22 ธ.ค.60</t>
  </si>
  <si>
    <t>13 ธ.ค.60  เสนอราคา, 14 ธ.ค.60 พิจารณาผล, ผกก.รับทราบผล,ประกาศผู้ชนะ, 15-25 ธ.ค.60 ระยะอุธรณ์, กำหนดลงนามสัญญา 27-28 ธ.ค.60</t>
  </si>
  <si>
    <t>13 ธ.ค.60 ได้ผู้ชนะเสนอราคา, หจก.บำรุงโยธากิจ เสนอราคา18,864,200.-บาท, อยู่ระหว่างเสนอ ผบก.ตม.6 พิจารณาสั่งจ้าง, 15 ธ.ค.60 ประกาศผลแจ้งผู้ชนะการประกวดราคา, ลงนามสัญญาจ้างได้ในวัน 27-28 ธ.ค.60</t>
  </si>
  <si>
    <t xml:space="preserve"> - รอลงนามในสัญญา</t>
  </si>
  <si>
    <t xml:space="preserve"> - ทำ PO แล้ว</t>
  </si>
  <si>
    <t xml:space="preserve"> - ประกาศราคากลาง 12-15 ธ.ค.60</t>
  </si>
  <si>
    <t xml:space="preserve"> - ลงนามในสัญญา 21 ธ.ค.60</t>
  </si>
  <si>
    <t xml:space="preserve"> - รอส่งมอบของ</t>
  </si>
  <si>
    <t xml:space="preserve"> - รอเปิดซอง 19 ธ.ค.60</t>
  </si>
  <si>
    <t xml:space="preserve"> - กำหนดลงนามในสัญญา วันที่ 25 ธ.ค.2560</t>
  </si>
  <si>
    <t xml:space="preserve"> - ประกาศราคากลาง 14 ธ.ค.60</t>
  </si>
  <si>
    <t xml:space="preserve"> - จัดทำรายงานขอซื้อ </t>
  </si>
  <si>
    <t xml:space="preserve"> - รอลงนามในสัญญา </t>
  </si>
  <si>
    <t xml:space="preserve"> - ขออนุมัติซื้อ</t>
  </si>
  <si>
    <t xml:space="preserve"> - ขออนุมัติใช้ราคากลาง</t>
  </si>
  <si>
    <t xml:space="preserve"> - กำหนดการทำสัญญา วันที่ 27 ธ.ค.2560</t>
  </si>
  <si>
    <t xml:space="preserve"> - อยู่ระหว่างประกาศผลผู้ชนะ</t>
  </si>
  <si>
    <t xml:space="preserve"> - กำหนดวันทำสัญญา วันที่ 29 ธ.ค.2560</t>
  </si>
  <si>
    <t xml:space="preserve"> - ประกาศประกวดราคาและเอกสารประกวดราคา</t>
  </si>
  <si>
    <t xml:space="preserve"> - ยื่นเสนอราคา 14 ธ.ค.60</t>
  </si>
  <si>
    <t xml:space="preserve"> - อยู่ระหว่างคณะกรรมการพิจารณาผลการประกวดราคา</t>
  </si>
  <si>
    <t xml:space="preserve"> - รอประชุม TOR</t>
  </si>
  <si>
    <t xml:space="preserve"> - วันที่ 27 พ.ย.- 12 ธ.ค.60 ประกาศเชิญชวน
  - วันที่ 13 ธ.ค.60 ยื่นเสนอราคา
  - อยู่ระหว่างพิจารณาผลการประกวดราคา 
</t>
  </si>
  <si>
    <t xml:space="preserve"> - ประชุม TOR  ส่งหนังสือหารือกรมบัญชีกลาง</t>
  </si>
  <si>
    <t xml:space="preserve"> - อยู่ระหว่างประกาศเผยแพร่เอกสารประกวดราคาถึงวันที่ 24 ธ.ค.60</t>
  </si>
  <si>
    <t xml:space="preserve"> - ประกาศร่าง TOR</t>
  </si>
  <si>
    <t xml:space="preserve"> - ประกาศเชิญชวน</t>
  </si>
  <si>
    <t xml:space="preserve"> - อยู่ระหว่างประกาศเผยแพร่เอกสารประกวดราคา</t>
  </si>
  <si>
    <t xml:space="preserve"> - อยู่ระหว่างรอลงนามในสัญญา </t>
  </si>
  <si>
    <t xml:space="preserve"> - ขออนุมัติจ้าง </t>
  </si>
  <si>
    <t xml:space="preserve"> - กำหนดราคากลาง</t>
  </si>
  <si>
    <t xml:space="preserve"> - ลงนามในสัญญาแล้ว</t>
  </si>
  <si>
    <t xml:space="preserve"> - รอเสนอราคา</t>
  </si>
  <si>
    <t xml:space="preserve"> - กำหนดลงนามในสัญญา วันที่ 28 ธ.ค.2560</t>
  </si>
  <si>
    <t xml:space="preserve"> - ลงนามในสัญญา วันที่ 29 ธ.ค.60</t>
  </si>
  <si>
    <t xml:space="preserve"> - อยู่ระหว่างตรวจร่างสัญญา</t>
  </si>
  <si>
    <t xml:space="preserve"> - รอราคากลางจากโยธา</t>
  </si>
  <si>
    <t xml:space="preserve"> - อยู่ระหว่างดำเนินการงวดที่ 2</t>
  </si>
  <si>
    <t xml:space="preserve">1. รถยนต์หุ้มเกราะ  2 คัน เป็นเงิน 4,820,000 บาท สพฐ.ตร. ได้โอนงบประมาณให้กับ สกบ. เรียบร้อยแล้ว </t>
  </si>
  <si>
    <t>2. อุปกรณ์ตรวจพิสูจน์หลักฐาน อาชาญากรรมคอมพิวเตอร์ เป็นเงิน 4,600,000 บาท อยู่ระหว่างรอหลักประกันสัญญาจาก บริษัทเน็ตเซอร์พลัส จำกัด คาดว่าลงนามสัญญาทันภายใน 15 ธ.ค.60</t>
  </si>
  <si>
    <t>3. กล้องวีดีโอไมดครสโคป แบบ 3 มิติ พร้อมอุปกรณ์ เป็นเงิน 3,500,000 บาท อยู่ระหว่างขอใบเสนอราคาเปิดซอง วันที่ 19 ธ.ค.60 คาดว่าลงนามสัญญาทันภายใน 29 ธ.ค.60</t>
  </si>
  <si>
    <t>4. เครื่องตรวจวิเคราะห์สาร เคมีวัตถุระเบิดและสารเคมีไวไฟ เป็นเงิน 6,000,000 บาท อยู่ระหว่างขอใบเสนอราคาเปิดซอง วันที่ 19 ธ.ค.60 กำหนดลงนามในสัญญา 28 ธ.ค.60 ส่งมอบพัสดุ 120 วัน ครบ 27 เม.ย.61</t>
  </si>
  <si>
    <t>5. เครื่องตรวจดีเอ็นเอตามมาตรฐาน ISO 17025 เป็นเงิน 12,840,000 บาท อยู่ระหว่างขอใบเสนอราคาเปิดซอง วันที่ 19 ธ.ค.60 กำหนดลงนามในสัญญา 29 ธ.ค.60 ส่งมอบพัสดุ 80 วัน</t>
  </si>
  <si>
    <t>6. เครื่องมือและอุปกรณ์การตรวจพิสูจน์ลายนิ้วมือแฝง แยกรายละเอียดจัดหาเป็น 3 บริษัทจัดซื้อจัดจ้าง</t>
  </si>
  <si>
    <t>6.1 แว่นขยายสำหรับตรวจลายนิ้วมือ เป็นเงิน 43,300 บาทเบิกจ่ายแล้ว 21 พ.ย.60</t>
  </si>
  <si>
    <t>6.2 ชุดตรวจลายนิ้วมือแฝงและฝ่ามือแบบอัตโนมัติแบบกระเป๋าหิ้ว เป็นเงิน 1,926,000 บาท อยู่ระหว่างรอหลักประกันสัญญาจาก บริษัทพรพลอะนาลิติคอล จำกัด ส่งของ 180 วัน</t>
  </si>
  <si>
    <t>6.3 เครื่องตรวจเปรียบเทียบลายนิ้วมือและฝ่ามือพร้อมเครื่องอ่าน เป็นเงิน 3,300,000 บาท อยู่ระหว่างรอหลักประกันสัญญาจาก บริษัทพรพลอะนาลิติคอล จำกัด ส่งของ 180 วัน</t>
  </si>
  <si>
    <t>6.4 เครื่องคอมพิวเตอร์ พร้อมอุปกรณ์ รวม 4 รายการ เป็นเงิน 227,700 บาท เบิกจ่ายแล้ว 12 ธ.ค.60</t>
  </si>
  <si>
    <t>7. เครื่อง GC สำหรับใช้ในการวิเคราะห์ยาเสพติด เป็นเงิน 2,500,000 บาท อยู่ระหว่างขอใบเสนอราคาเปิดซอง วันที่ 19 ธ.ค.60 ลงนามสัญญา ภายใน 29 ธ.ค.60 ส่งมอบพัสดุ 120 วัน</t>
  </si>
  <si>
    <t>อยู่ระหว่างบริหารสัญญา</t>
  </si>
  <si>
    <t>อยู่ระหว่างขอรับความเห็นชอบจากสำนักงบประมาณ ในการโอนเปลี่ยนแปลงรายการไปเป้น โครงการพัฒนาคุณภาพการศึกษาโดยใช้เทคโนโลยีสารสนเทศ รร.ตชด. เทคนิคอาสา 1 ตำบลแม่อุสุ  อำเภอท่าสองยาง จังหวัดตาก (กก.ตชด.34)</t>
  </si>
  <si>
    <t>อยู่ระหว่างขอรับความเห็นชอบจากสำนักงบประมาณ ในการโอนเปลี่ยนแปลงรายการ ไปเป็น โครงการพัฒนาคุณภาพการศึกษาโดยใช้เทคโนโลยีสารสนเทศ รร.ตชด.พีระยานุเคราะห์ 1 ตำบลวังทอง อำเภอวังสมบูรณ์ จังหวัดสระแก้ว (กก.ตชด.12)</t>
  </si>
  <si>
    <t>ได้คู่สัญญาแล้ว  อยู่ระหว่างแจ้งผู้ประกอบการให้มาลงนามในสัญญา ในวันที่ 22 ธ.ค.60</t>
  </si>
  <si>
    <t>อยู่ระหว่างขอรับความเห็นชอบจากสำนักงบประมาณ ในการโอนเปลี่ยนแปลงรายการ ไปเป็น โครงการพัฒนาคุณภาพการศึกษาโดยใช้เทคโนโลยีสารสนเทศ รร.ตชด.บ้านแพรกตะคร้อ  ตำบลบึงนคร อำเภอหัวหิน จังหวัดประจวบคีรีขันธ์ (กก.ตชด.14)</t>
  </si>
  <si>
    <t>อยู่ระหว่างขอรับความเห็นชอบจากสำนักงบประมาณ ในการโอนเปลี่ยนแปลงรายการ เป็นงบดำเนินงาน เนื่องจากรายการชุดเครื่องแต่งกายฯ เป็นค่าวัสดุ ในรายจ่ายงบดำเนินงาน ตามหลักจำแนกประเภทรายจ่ายงบประมาณ</t>
  </si>
  <si>
    <t>อยู่ระหว่างขอรับความเห็นชอบร่างประกาศและร่างเอกสารประกวดราคา</t>
  </si>
  <si>
    <t>อยู่ระหว่างประกาศประกวดราคา และให้โหลดเอกสาร ใน 27 พ.ย.60 และยื่นเอกสารใน 18 ธ.ค.60</t>
  </si>
  <si>
    <t>ได้คู่สัญญาแล้ว  อยู่ระหว่างเว้นระยะเวลาอุทธรณ์ และจะลงนามในสัญญาในวันที่ 22 ธ.ค.60</t>
  </si>
  <si>
    <t>อยู่ระหว่างการพิจารณาผลการเสนอราคา</t>
  </si>
  <si>
    <t>ได้คู่สัญญาแล้ว  อยู่ระหว่างเว้นระยะเวลาอุทธรณ์ และจะลงนามในสัญญาในวันที่ 20 ธ.ค.60</t>
  </si>
  <si>
    <t>โอนงบประมาณคืน ตร.แล้ว ตามหนังสือ สำนักงบประมาณและการเงิน ด่วนที่สุด ที่ 0010.162/6366 ลง 29 พ.ย.60</t>
  </si>
  <si>
    <t>อยู่ระหว่างการไฟฟ้าส่วนภูมิภาค เข้ามาสำรวจ</t>
  </si>
  <si>
    <t>อยู่ระหว่างผู้สนใจขอรับเอกสารผ่านระบบ ในห้วงระยะเวลา 7-21 ธ.ค.60 และวันที่ 22 ธ.ค.60 ยื่นเสนอราคาผ่านระบบ (ตร.อนุมัติลง 4 ธ.ค.60 ให้แก้ไขรูปแบบรายการก่อสร้างและประมาณการราคาค่าก่อสร้างใหม่เพื่อให้สามารถดำเนินการได้ตามกรอบวงเงินที่ได้รับจัดสรรฯ)</t>
  </si>
  <si>
    <t>ได้คู่สัญญาแล้ว  อยู่ระหว่างเว้นระยะเวลาอุทธรณ์ และจะลงนามในสัญญาในวันที่ 25 ธ.ค.60</t>
  </si>
  <si>
    <t xml:space="preserve">ได้คู่สัญญาแล้ว  อยู่ระหว่างเว้นระยะเวลาอุทธรณ์ </t>
  </si>
  <si>
    <t>อยู่ระหว่างประกาศประกวดราคา 27 พ.ย. - 15 ธ.ค. 60  และยื่นเสนอราคา 18 ธ.ค. 60</t>
  </si>
  <si>
    <t>ได้คู่สัญญาแล้ว  อยู่ระหว่างเว้นระยะเวลาอุทธรณ์  และจะลงนามในสัญญาในวันที่ 19 ธ.ค.60</t>
  </si>
  <si>
    <t xml:space="preserve">ได้คู่สัญญาแล้ว  อยู่ระหว่างเว้นระยะเวลาอุทธรณ์  </t>
  </si>
  <si>
    <t>อยู่ระหว่างคณะกรรมการคำนวณราคากลางงานก่อสร้าง ได้รับแบบเมื่อ 14 ธ.ค.60</t>
  </si>
  <si>
    <t>อยู่ระหว่างการพิจารณาผลการประกวดราคา</t>
  </si>
  <si>
    <t>อยู่ระหว่างประกาศ และกำหนดยื่นซองใน 18 ธ.ค.60</t>
  </si>
  <si>
    <t>ได้คู่สัญญาแล้ว  อยู่ระหว่างเว้นระยะเวลาอุทธรณ์  และจะลงนามในสัญญาในวันที่ 25 ธ.ค.60</t>
  </si>
  <si>
    <t>ได้คู่สัญญาแล้ว  อยู่ระหว่างเว้นระยะเวลาอุทธรณ์  และจะลงนามในสัญญาวันที่ 22 ธ.ค.60</t>
  </si>
  <si>
    <t>อยู่ระหว่างขอรับความเห็นชอบจากสำนักงบประมาณ ในการโอนเปลี่ยนแปลงสถานที่ก่อสร้าง ไปเป็น ถนนคอนกรีต(คลส.) กองร้อยตำรวจตระเวนชายแดนที่ 333 ตำบลขี้เหล็ก อำเภอแม่แตง จังหวัดเชียงใหม่</t>
  </si>
  <si>
    <t>อยู่ระหว่างขอรับความเห็นชอบจาก ตร. ในการโอนเปลี่ยนแปลงรายการไปเป็น ก่อสร้างถนนลาดยาง (CAPE SEAL) กองร้อยตำรวจตระเวนชายแดนที่ 335 ตำบลทุ่งข้าวฟ่าง อำเภอสันทราบ จังหวัดเชียงใหม่</t>
  </si>
  <si>
    <t>ได้ยกเลิกประกาศร่าง TOR และประกาศร่างใหม่ 24 พ.ย. 60 ประกาศเชิญชวนการประกวดราคา 30 พ.ย. 60  ยื่นข้อเสนอราคาวันที่ 19 ธ.ค. 60 ลงนามในสัญญา วันที่ 29 ธ.ค. 60</t>
  </si>
  <si>
    <t>อยู่ระหว่างขอรับความเห็นชอบจากสำนักงบประมาณ ในการโอนเปลี่ยนแปลงสถานที่ก่อสร้าง ไปเป็น รายการปรับปรุงถนนคอนกรีตเสริมเหล็ก กองร้อยตำรวจตระเวนชายแดนที่ 336 ตำบลปางหมู อำเภอเมืองแม่ฮ่องสอน จังหวัดแม่ฮ่องสอน</t>
  </si>
  <si>
    <t>อยู่ระหว่างจัดทำรูปแบบรายการ</t>
  </si>
  <si>
    <t>อยู่ระหว่างขอรับความเห็นชอบราคากลางงานก่อสร้าง</t>
  </si>
  <si>
    <t>อยู่ระหว่างขอรับความเห็นชอบจากสำนักงบประมาณ ในการโอนเปลี่ยนแปลงชื่อรายการ เป็นระบบประปาผิวดินขนาดกลาง กองร้อยตำรวจตระเวนชายแดนที่ 136 ตำบลลุ่มสุ่ม อำเภอไทรโยค จังหวัดกาญจนบุรี</t>
  </si>
  <si>
    <t>ได้คู่สัญญาแล้ว  อยู่ระหว่างเว้นระยะเวลาอุทธรณ์  และจะลงนามในสัญญาวันที่ 19 ธ.ค.60</t>
  </si>
  <si>
    <t>ลงนามในสัญญาแล้วอยู่ระหว่างส่งมอบ</t>
  </si>
  <si>
    <t>รอส่งมอบพัสดุ ภายใน 21 ธ.ค.60</t>
  </si>
  <si>
    <t>รน.บช.ก.</t>
  </si>
  <si>
    <t>ป.บช.ก.</t>
  </si>
  <si>
    <t>ปม.บช.ก.</t>
  </si>
  <si>
    <t>รน.บช.ก./ กก.1-6,9-10 รน.บช.ก.</t>
  </si>
  <si>
    <t>โครงการเพิ่มประสิทธิภาพระบบฐานข้อมูลและเชื่อมโยงข้อมูลด้านนิติวิทยาศาสตร์ให้เป็นระบบมาตรฐานสากลเพื่อรองรับการอำนวยความยุติธรรมและความมั่นคง</t>
  </si>
  <si>
    <t>ครื่องรับส่งวิทยุ ระบบ VHF/FM ชนิดประจำที่ขนาด 40 วัตต์ รพ.ตร.(นต.) แขวงวังใหม่ เขตปทุมวัน กรุงเทพมหานคร 2 เครื่อง</t>
  </si>
  <si>
    <t>1. การพัฒนาระบบโครงข่ายบูรณาการฐานข้อมูลนิติวิทยาศาสตร์ ศพฐ.1, ศพฐ.2, ศพฐ.7 : อยู่ระหว่างขออนุมัติใช้คุณลักษณะเฉพาะ
2. จัดซื้อเครื่องตรวจพิสูจน์เปรียบเทียบลายนิ้วมือและฝ่ามือพร้อมเครื่องอ่านลายนิ้วมือ : อยู่ระหว่างแก้ไขคุณลักษณะเฉพาะ
3. จัดซื้อครุภัณฑ์วิทยาศาสตร์ในการตรวจหารอยลายนิ้วมือแฝง : อยู่ระหว่างแก้ไขคุณลักษณะเฉพาะ</t>
  </si>
  <si>
    <t>บก.อก.ปส.</t>
  </si>
  <si>
    <t>- 7 ธ.ค.60 ลงนามในสัญญา</t>
  </si>
  <si>
    <t>- ส่งมอบแล้ว รอเบิกจ่าย</t>
  </si>
  <si>
    <t>- อยู่ระหว่างส่งมอบของ</t>
  </si>
  <si>
    <t xml:space="preserve">- 8 ธ.ค.60 ลงนามในสัญญา </t>
  </si>
  <si>
    <t>-6 ธ.ค.60 เสนอราคา
-21 ธ.ค.60 ลงนามในสัญญา</t>
  </si>
  <si>
    <t xml:space="preserve">- 12-28 ธ.ค.60 เผยแพร่ประกาศเชิญชวน
- 29 ธ.ค.60 เสนอราคา
- 26 ม.ค.61 ลงนามในสัญญา
</t>
  </si>
  <si>
    <t>- 18 ธ.ค.60 คาดว่าจะลงนามในสัญญา</t>
  </si>
  <si>
    <t>- 14 ธ.ค.60-3 ม.ค.61 เผยแพร่ประกาศเชิญชวน</t>
  </si>
  <si>
    <t xml:space="preserve">- 8-15 ธ.ค.60 เผยแพร่ประกาศเชิญชวน
- 18 ธ.ค.60 เสนอราคา
</t>
  </si>
  <si>
    <t>- 14 ธ.ค.60 เสนอราคา, เว้นระยะเวลาอุทธรณ์ 18-26 ธ.ค.60</t>
  </si>
  <si>
    <t xml:space="preserve">- 14 ธ.ค.60 เสนอราคา,ต่อรองราคา 
- 20 ธ.ค.60 ลงนามในสัญญา </t>
  </si>
  <si>
    <t>- 15 ธ.ค.60 เสนอราคา, เว้นระยะเวลาอุทธรณ์ 19-27 ธ.ค.60
- 28 ธ.ค.60 ลงนามในสัญญา</t>
  </si>
  <si>
    <t xml:space="preserve"> - 26 ธ.ค.60 ลงนามในสัญญา </t>
  </si>
  <si>
    <t>- อยู่ระหว่างรอ ยธ. รับรองแบบรูปรายการ</t>
  </si>
  <si>
    <t>- 13-28 ธ.ค.60 เผยแพร่ประกาศเชิญชวน
- 29 ธ.ค.60 เสนอราคา ไม่สามารถลงนามสัญญาจ้างได้ทันเนื่องจากต้องรออุทธรณ์ก่อนลงนามในสัญญา 7 วันทำการ</t>
  </si>
  <si>
    <t>- 15-28 ธ.ค.60 เผยแพร่ประกาศเชิญชวน</t>
  </si>
  <si>
    <t>- 14 ธ.ค.60 เสนอราคา</t>
  </si>
  <si>
    <t>- ได้รับแบบรูปรายการจาก ยธ. แล้ว ซึ่งได้ตรวจสอบเบื้องต้น
ปรากฏว่า ยธ. ไม่ได้กำหนดแบบรั้วไว้ในแบบผังบริเวณ 
จึงประสานเจ้าหน้าที่ที่เกี่ยวข้องให้ตรวจสอบอีกครั้ง พบว่า 
แบบส่งให้ บช.ศ. ไม่ใช่แบบรูปรายการที่ใช้ในการของบประมาณ 
ซึ่งเจ้าหน้าที่แจ้งว่าจะดำเนินการปรับแบบรูปรายการ
พร้อมรายการประมาณราคาให้ใหม่
- 30 มี.ค.61 ลงนามในสัญญา</t>
  </si>
  <si>
    <t>ส่งของเรียบร้อยแล้ว รอส่งเบิกให้กับเจ้าหนี้</t>
  </si>
  <si>
    <t>แจ้งผู้รับจ้างมาลงนามในสัญญาจ้าง</t>
  </si>
  <si>
    <t>ประกาศประกวดราคา</t>
  </si>
  <si>
    <t xml:space="preserve"> อยู่ระหว่างกำหนดราคากลาง</t>
  </si>
  <si>
    <t>ลงนามสัญญาจ้าง เมื่อ 20 ธ.ค.60</t>
  </si>
  <si>
    <t>อยู่ระหว่างการพิจารณาผลการประกวดราคา คาดว่าจะลงนามสัญญาจ้าง ภายใน 31 ธ.ค.60</t>
  </si>
  <si>
    <t>อยู่ระหว่างขออนุมัติจ้าง คาดว่าจะลงนามสัญญาจ้าง ภายใน 31 ธ.ค.60</t>
  </si>
  <si>
    <t>สัญญาจ้าง เลขที่ 8/2561 ลง 18 ธ.ค.60 เริ่มสัญญา 19 ธ.ค.60 ครบกำหนด 16 ก.พ.61</t>
  </si>
  <si>
    <t>สัญญาจ้าง เลขที่ 9/2561 ลง 18 ธ.ค.60 เริ่มสัญญา 19 ธ.ค.60 ครบกำหนด 18 มี.ค.61</t>
  </si>
  <si>
    <t>สัญญาจ้าง เลขที่ 10/2561 ลง 18 ธ.ค.60 เริ่มสัญญา 19 ธ.ค.60 ครบกำหนด 18 มี.ค.61</t>
  </si>
  <si>
    <t>สัญญาจ้าง เลขที่ 11/2561 ลง 18 ธ.ค.60 เริ่มสัญญา 19 ธ.ค.60 ครบกำหนด 18 มี.ค.61</t>
  </si>
  <si>
    <t>สัญญาจ้าง เลขที่ 12/2561 ลง 18 ธ.ค.60 เริ่มสัญญา 19 ธ.ค.60 ครบกำหนด 18 มี.ค.61</t>
  </si>
  <si>
    <t>สัญญาจ้าง เลขที่ 13/2561 ลง 18 ธ.ค.60 เริ่มสัญญา 19 ธ.ค.60 ครบกำหนด 18 มี.ค.61</t>
  </si>
  <si>
    <t>อยู่ระหว่าขอรับความเห็นชอบ</t>
  </si>
  <si>
    <t>สัญญาจ้าง เลขที่ 14/2561 ลง 18 ธ.ค.60 เริ่มสัญญา 19 ธ.ค.60 ครบกำหนด 18 มี.ค.61</t>
  </si>
  <si>
    <t xml:space="preserve"> - ประกาศเชิญชวน เมื่อ 23 พ.ย.60 
 - กำหนดเสนอราคา เมื่อ 14 ธ.ค.60 
 - กำหนดพิจารณาผล วันที่ 15 ธ.ค.60
 - มีผู้เสนอราคารายเดียว เสนอราคาสูงกว่าวงเงินงบประมาณ และขอต่อรองราคา ให้เสนอราคาใหม่ ๑๘ ธ.ค.๖๐
 - หากผู้เสนอราคายืนยันตามราคาเดิม ต้องยกเลิกประกวดราคาและประกาศประกวดราคาใหม่ (ครั้งที่ ๒)</t>
  </si>
  <si>
    <t xml:space="preserve">กำหนดเสนอราคา เมื่อวันที่ 15 ธ.ค.60 มีผู้เสนอราคา 4 ราย อยู่ระหว่างพิจารณาผลการประกวดราคา คาดว่าจะลงนาม ภายใน 31 ธ.ค.60 </t>
  </si>
  <si>
    <t>แจ้งผู้รับจ้างมาลงนามในสัญญา</t>
  </si>
  <si>
    <t>รับแบบรูปรายการจาก ยธ.สกบ.ฯ แล้ว อยู่ระหว่างรอรับแบบ ปร.4 ปร.5 จาก ยธ.สกบ.ตร. ซึ่งเจ้าหน้าที่กำลังดำเนินการจัดทำ</t>
  </si>
  <si>
    <t>อยู่ระหว่างก่อสร้าง งวดที่ 1</t>
  </si>
  <si>
    <t>โครงการจัดหาอาวุธยุทโธปกรณ์สำหรับกำลังพลใหม่ ต.สะเตง อ.เมือง จ.ยะลา 500 ชุด</t>
  </si>
  <si>
    <t>ยานยนต์ลาดตระเวนไต่ลาดชัน ชนิดล้อยางทรงสูง แบบแคปซูลโมโนค๊อก ตชด. แขวงสามเสนใน เขตพญาไทกรุงเทพมหานคร (ผูกพันเก่า งบประมาณทั้งสิ้น 278,000,000,ปี 2560 ตั้งงบประมาณ 27,800,000, ปี 2561  ตั้งงบประมาณ 111,200,000, ปั 2562 ผูกพันงบประมาณ 139,000,000)</t>
  </si>
  <si>
    <t xml:space="preserve"> เครื่องตัดสัญญาณวงจรการจุดระเบิดด้วยคลื่นความถี่วิทยุสื่อสารพ่วงวงจรถอดรหัส DTMF สำหรับ ภ.จว.นราธิวาส ตำบลโคกเคียน  อำเภอเมือง  จังหวัดนราธิวาส 1 เครื่อง</t>
  </si>
  <si>
    <t>ภ.10</t>
  </si>
  <si>
    <t>ปรับปรุงแฟลต 4 ชั้น 24 ครอบครัว และแฟลต 4 ชั้น 18 ครอบครัว สภ.สทิงพระ ต.จะทิ้งพระ จว.สงขลา</t>
  </si>
  <si>
    <t>ภ.จว.สงลขา</t>
  </si>
  <si>
    <t>ปรับปรุงซ่อมแซม สภ.คู่เต่า ต.คู่เต่า อ.หาดใหญ่ จว.สงลขา</t>
  </si>
  <si>
    <t>ปรับปรุงซ่อมแซม สภ.สทิงพระ ต.จะทิ้งพระ อ.สทิงพระ จว.สงลขา</t>
  </si>
  <si>
    <t>ปรับปรุงซ่อมแซม สภ.บาเจาะ ต.บาเจาะ อ.บาเจาะ จว.นราธิวาส</t>
  </si>
  <si>
    <t>ปรับปรุงแฟลต 3 ชั้น สภ.ระแงะ ต.ตันหยงมัส อ.ระแงะ จ.นราธิวาส</t>
  </si>
  <si>
    <t xml:space="preserve"> กล้องส่องทางไกลแบบวัดระยะ สำหรับ สภ.อัยเยอร์เวง ตำบลอัยเยอร์เวง  อำเภอเบตง จังหวัดยะลา  1 กล้อง</t>
  </si>
  <si>
    <t xml:space="preserve"> กล้องส่องทางไกลแบบวัดระยะ สำหรับแจกจ่าย สภ.ตากใบ ตำบลเจ๊ะเห  อำเภอตากใบ จังหวัดนราธิวาส  1 กล้อง</t>
  </si>
  <si>
    <t xml:space="preserve"> กล้องส่องทางไกลแบบวัดระยะ  สำหรับแจกจ่าย สภ.รือเสาะ ตำบลรือเสาะ  อำเภอรือเสาะ จังหวัดนราธิวาส 1 กล้อง</t>
  </si>
  <si>
    <t xml:space="preserve"> กล้องส่องทางไกลแบบวัดระยะ สำหรับแจกจ่าย สภ.ยี่งอ ตำบลยี่งอ อำเภอยี่งอ จังหวัดนราธิวาส 1 กล้อง</t>
  </si>
  <si>
    <t>เครื่องรับส่งวิทยุ ระบบ VHF/FM ชนิดมือถือ 5 วัตต์ รพ.ตร.(ชต.) ตำบลสะเตง อำเภอเมืองยะลา จังหวัดยะลา 10 เครื่อง</t>
  </si>
  <si>
    <t>ปรับปรุงระบบสาธารณูปโภคพื้นฐาน ศฝร.ภ.8 ตำบลมะขามเตี้ย อำเภอเมืองสุราษฎร์ธานี จังหวัดสุราษฎร์ธานี 1 หน่วยฝึก</t>
  </si>
  <si>
    <t xml:space="preserve"> รถยนต์หุ้มเกราะกันกระสุน ขับเคลื่อน 4 ล้อ แบบดับเบิ้ลแคป 4 ประตู ขนาด 1 ตัน สำหรับ ภ.จว.นราธิวาส ตำบลโคกเคียน อำเภอเมืองนราธิวาส จังหวัดนราธิวาส 5 คัน</t>
  </si>
  <si>
    <t>อยู่ระหว่างก่อสร้างงวดงานที่ 1/1</t>
  </si>
  <si>
    <t>ผู้เสนอราคาที่ชนะการเสนอราคา ได้แก่ หจก. ต.พัฒโนเอ็นจิเนียริ่ง โดยเสนอราคาต่ำสุด เป็นเงิน 799,999.00 บาท ซึ่งต่ำกว่าเงินงบประมาณ 68,801.00 บาท ประกาศ ณ วันที่ 13 ธ.ค.60 สามารถลงนามในสัญญา 27 ธ.ค.60</t>
  </si>
  <si>
    <t>ลงนามสัญญาได้ 14 ธ.ค.60</t>
  </si>
  <si>
    <t>อยู่ระหว่างสรรหาและตกลงราคากับผู้รับจ้าง สามารถลงนามในสัญญาได้ 20 ธ.ค.60</t>
  </si>
  <si>
    <t>ผู้เสนอราคาที่ชนะการเสนอราคา ได้แก่ บ.เค พี วัน เอ็นจิเนียริ่ง โดยเสนอราคาต่ำสุด เป็นเงิน 599,000.00 บาท ซึ่งต่ำกว่าเงินงบประมาณ 159,800.00 บาท ประกาศ ณ วันที่ 13 ธ.ค.60 สามารถลงนามในสัญญา 27 ธ.ค.60</t>
  </si>
  <si>
    <t>ผู้เสนอราคาที่ชนะการเสนอราคา คือ หจก.พรเทพย์มงคลชัย การโยธา เสนอราคาต่ำสุด เป็นเงิน 1,834,000.00 บาท ซึ่งต่ำกว่าเงินงบประมาณ1,083,100.00 บาท ประกาศ ณ วันที่ 13 ธ.ค.60 สามารถลงนามในสัญญา 27 ธ.ค.60</t>
  </si>
  <si>
    <t>รอส่งของ  สัญญาเลขที่ 22/2561 ลง 11 ธ.ค.61</t>
  </si>
  <si>
    <t xml:space="preserve">เครื่องคอมพิวเตอร์แม่ข่าย แบบที่ 1 จำนวน 3 เครื่อง </t>
  </si>
  <si>
    <t>ตู้สำหรับจัดหาเก็บคอมพิวเตอร์และอุปกรณ์ แบบที่ 1 (ขนาด 36U) จำนวน 1 เครื่อง</t>
  </si>
  <si>
    <t>ตู้สำหรับติดตั้งเครื่องแม่ข่ายชนิด Blade (Enclosure/Chassis) แบบที่ 1 บก.ป. แขวงจอมพล เขตจัตตุจักร กรุงเทพมหานคร 1 เครื่อง</t>
  </si>
  <si>
    <t xml:space="preserve">  กล้องส่องทางไกลแบบวัดระยะ สำหรับ กก.สส.ภ.จว.ยะลา ตำบลสะเตง  อำเภอเมืองยะลา จังหวัดยะลา  1 กล้อง</t>
  </si>
  <si>
    <t>โครงการจัดหาเฮลิคอปเตอร์ใช้งานทั่วไปชนิด 2 เครื่องยนต์(ทดแทน) แขวงท่าแร้ง เขตบางเขน กรุงเทพมหานคร  (ผูกพันเก่า งบประมาณทั้งสิ้น = 1,140,000,000 , ปี 2561 ตั้งงบประมาณ = 171,000,000 , ปี 2562 ตั้งงบประมาณ = 969,000,000)</t>
  </si>
  <si>
    <t>ปรับปรุงซ่อมแซมรั้วสถานีตำรวจภูธรระโนด ต.ระโนด 
อ.ระโนด จว.สงขลา</t>
  </si>
  <si>
    <t>ปรับปรุงซ่อมแซมหน่วยปฏิบัติการพิเศษตำรวจภูธรจังหวัดสงขลา ต.ทุ่งตำเสา อ.หาดใหญ่  จว.สงขลา</t>
  </si>
  <si>
    <t>ปรับปรุงซ่อมแซมอาคารฝ่ายสืบสวนอาคาร 1 สถานีตำรวจภูธรระโนด  ต.ระโนด อ.ระโนด จว.สงขลา</t>
  </si>
  <si>
    <t>ปรับปรุงซ่อมแซมอาคารฝ่ายสืบสวนอาคาร 2 สถานีตำรวจภูธรระโนด  ต.ระโนด อ.ระโนด จว.สงขลา</t>
  </si>
  <si>
    <t xml:space="preserve"> - คณะกรรมการพิจารณาผลการประกวดราคา เมื่อ 30 พ.ย.60           ทำหนังสือแจ้งผู้ชนะการประกวดราคา ให้เข้ามาลงนามสัญญาในวันที่ 14 ธ.ค.60 และคาดว่าจะลงนามภายในวันที่ 22 ธ.ค.60</t>
  </si>
  <si>
    <t xml:space="preserve"> - คณะกรรมการพิจารณาผลการประกวดราคา เมื่อ 30 พ.ย.60   ทำหนังสือแจ้งผู้ชนะการประกวดราคา ให้เข้ามาลงนามสัญญาในวันที่ 14 ธ.ค.60 และคาดว่าจะลงนามภายในวันที่ 22 ธ.ค.60</t>
  </si>
  <si>
    <t xml:space="preserve"> - คณะกรรมการพิจารณาผลการประกวดราคา เมื่อ 13 ธ.ค.60  พิจารณาผลการประกวดราคา  มีผู้มายื่นเสนอราคาจำนวน 1 ราย  จึงยกเลิกการประกวดราคาตามระเบียบ กค.ฯ และจะดำเนินการประกวดราคาด้วยวิธี e-bidding ระหว่างวันที่ 20 - 26 ธ.ค.60</t>
  </si>
  <si>
    <t>ทำสัญญาแล้ว/ลง PO แล้ว</t>
  </si>
  <si>
    <t>จัดทำราคากลาง</t>
  </si>
  <si>
    <t>บันทึกข้อมูลในระบบ PO เรียบร้อยแล้ว           อยู่ระหว่างรอส่งมอบงาน ภายในวันที่ 13 ม.ค.61</t>
  </si>
  <si>
    <t>ตรวจรับพัสดุ เรียบ้รอยแล้ว เมื่อวันที่ 25 ธ.ค.60อยู่ระหว่างรวบรวมเอกสารส่งเบิก กองการเงิน</t>
  </si>
  <si>
    <t>ลงนามในสัญญากับบริษัท เจริญศรี มอเตอร์เซลส์จำกัด และบันทึกข้อมูลในระบบ PO เรียบร้อยแล้ว ครบกำหนดส่งมอบงานภายในวันที่ 27 พ.ค.61</t>
  </si>
  <si>
    <t xml:space="preserve">กม.(17) PO เรียบร้อยแล้ว คด.(15) PO เรียบร้อยแล้ว สบส.(18) PO เรียบร้อยแล้ว </t>
  </si>
  <si>
    <t xml:space="preserve">ฝอ.(8) เบิกจ่ายแล้วคพ.(8) PO เรียบร้อยแล้ว สบส.(3) PO เรียบร้อยแล้ว </t>
  </si>
  <si>
    <t xml:space="preserve">ฝอ.(5) เบิกจ่ายแล้วกม.(4) PO เรียบร้อยแล้ว คพ.(2) PO เรียบร้อยแล้ว </t>
  </si>
  <si>
    <t xml:space="preserve">สบส.(3) PO เรียบร้อยแล้ว </t>
  </si>
  <si>
    <t xml:space="preserve">กม.(10) PO เรียบร้อยแล้ว </t>
  </si>
  <si>
    <t xml:space="preserve">สบส.(16) PO เรียบร้อยแล้ว </t>
  </si>
  <si>
    <t xml:space="preserve">คด.(1) PO เรียบร้อยแล้ว </t>
  </si>
  <si>
    <t xml:space="preserve">กม.(1) PO เรียบร้อยแล้ว </t>
  </si>
  <si>
    <t xml:space="preserve">สบส.(2) PO เรียบร้อยแล้ว </t>
  </si>
  <si>
    <t xml:space="preserve">คพ.(1) PO เรียบร้อยแล้ว </t>
  </si>
  <si>
    <t xml:space="preserve">อฎ.(1) PO เรียบร้อยแล้ว </t>
  </si>
  <si>
    <t xml:space="preserve">อฎ.(2) PO เรียบร้อยแล้ว </t>
  </si>
  <si>
    <t xml:space="preserve">กม.(4) PO เรียบร้อยแล้ว </t>
  </si>
  <si>
    <t xml:space="preserve">กม.(2) PO เรียบร้อยแล้ว </t>
  </si>
  <si>
    <t xml:space="preserve">กม.(40) PO เรียบร้อยแล้ว </t>
  </si>
  <si>
    <t xml:space="preserve">กม.(3) PO เรียบร้อยแล้ว </t>
  </si>
  <si>
    <t xml:space="preserve">คด.(10) PO เรียบร้อยแล้ว </t>
  </si>
  <si>
    <t>อฎ.(1) เบิกจ่ายแล้ว</t>
  </si>
  <si>
    <t xml:space="preserve">PO เรียบร้อยแล้ว </t>
  </si>
  <si>
    <t xml:space="preserve">ฝอ.(1) เบิกจ่ายแล้วสบส.(4) PO เรียบร้อยแล้ว </t>
  </si>
  <si>
    <t xml:space="preserve">กม.(11) PO เรียบร้อยแล้ว คพ.(3) PO เรียบร้อยแล้ว สบส.(14) PO เรียบร้อยแล้ว </t>
  </si>
  <si>
    <t xml:space="preserve">ฝอ.(2) เบิกจ่ายแล้วสบส.(4) PO เรียบร้อยแล้ว </t>
  </si>
  <si>
    <t xml:space="preserve">คด.(6) PO เรียบร้อยแล้ว คพ.(4) PO เรียบร้อยแล้ว </t>
  </si>
  <si>
    <t xml:space="preserve">ฝอ.(4) เบิกจ่ายแล้วคด.(6) PO เรียบร้อยแล้ว คพ.(3) PO เรียบร้อยแล้ว สบส.(1) PO เรียบร้อยแล้ว </t>
  </si>
  <si>
    <t xml:space="preserve">กม.(1) PO เรียบร้อยแล้ว คด.(5) PO เรียบร้อยแล้ว </t>
  </si>
  <si>
    <t xml:space="preserve">ฝอ.(1) อยู่ระหว่างรอเสนอราคาจากผู้ค้าคด.(1) PO เรียบร้อยแล้ว </t>
  </si>
  <si>
    <t xml:space="preserve">ฝอ.(1) อยู่ระหว่างรอเสนอราคาจากผู้ค้าอฎ.(1) PO เรียบร้อยแล้ว </t>
  </si>
  <si>
    <t xml:space="preserve">กม.(4) PO เรียบร้อยแล้ว คด.(10) PO เรียบร้อยแล้ว </t>
  </si>
  <si>
    <t xml:space="preserve">กม.(1) PO เรียบร้อยแล้ว คด.(1) PO เรียบร้อยแล้ว </t>
  </si>
  <si>
    <t xml:space="preserve">ฝอ.(2) เบิกจ่ายแล้วคพ.(1) PO เรียบร้อยแล้ว </t>
  </si>
  <si>
    <t xml:space="preserve">กม.(1) PO เรียบร้อยแล้ว อฎ.(1) PO เรียบร้อยแล้ว </t>
  </si>
  <si>
    <t>แจ้งผู้ขายมาทำสัญญาและเตรียมหลักประกันสัญญา</t>
  </si>
  <si>
    <t>ส่งเบิกแล้ว</t>
  </si>
  <si>
    <t>อยู่ระหว่างเบิกจ่าย</t>
  </si>
  <si>
    <t>อยู่ระหว่างพิจารณาผล</t>
  </si>
  <si>
    <t>แจ้งผู้ขายมาทำสัญญาและและเซ็นหลักประกันสัญญา</t>
  </si>
  <si>
    <t>แจ้งผู้ขายมาทำสัญญาและเซ็นหลักประกันสัญญา</t>
  </si>
  <si>
    <t>แจ้งผู้ขายมาทำสัญญาและเซ็นหลักประกันสีญญา</t>
  </si>
  <si>
    <t>เซ้นสัญญา 28 ธ.ค.60ส่งมอบ 28 มี.ค.61</t>
  </si>
  <si>
    <t>เซ้นสัญญา 28 ธ.ค.60ส่งมอบ 26 เม.ย.61</t>
  </si>
  <si>
    <t>ได้ผู้ขายแล้ว</t>
  </si>
  <si>
    <t>ยื่นซองเสนอราคา 12 ม.ค.61</t>
  </si>
  <si>
    <t>อยู่ระหว่างคณะกรรมการพิจารณา</t>
  </si>
  <si>
    <t>ตร. ให้ สกบ. ดำเนินการจัดหา</t>
  </si>
  <si>
    <t>เซ็นสัญญาวันที่ 18 ม.ค.61</t>
  </si>
  <si>
    <t>เซ็นสัญญาวันที่ 12 ม.ค.61</t>
  </si>
  <si>
    <t>จะเซ็นสัญญา 15 ม.ค.61</t>
  </si>
  <si>
    <t>รออนุมัติจาก ตร. ให้เป็นหน่วยจัดหา</t>
  </si>
  <si>
    <t>เซ็นสัญญา 12 ม.ค.61</t>
  </si>
  <si>
    <t>ยื่นซองเสนอราคา 15 ม.ค.61</t>
  </si>
  <si>
    <t>ได้ผู้ขายแล้วรออนุมัติ</t>
  </si>
  <si>
    <t>รอประกาศผู้ชนะได้ผู้ขายแล้ว</t>
  </si>
  <si>
    <t>อยู่ระหว่างตรวจรับงวด 3</t>
  </si>
  <si>
    <t xml:space="preserve">อยู่ระหว่างตรวจรับงวด </t>
  </si>
  <si>
    <t>ระหว่างคณะกรรมการกำหนดราคากลาง</t>
  </si>
  <si>
    <t xml:space="preserve">ดำเนินการผูกพันงบประมาณในระบบเรียบร้อยแล้ว </t>
  </si>
  <si>
    <t>ได้คู่สัญญาแล้ว อยู่ระหว่างเรียกคู่สัญญามาลงนามในสัญญา ในวันที่  15 ม.ค.2561</t>
  </si>
  <si>
    <t xml:space="preserve">โอนเปลี่ยนแปลงงบประมาณ ไปเป็นงบดำเนินงาน ค่าตอบแทน ใช้สอย และวัสดุ รายการค่าวัสดุเครื่องแต่งกาย เรียบร้อย </t>
  </si>
  <si>
    <t>ก็อยู่ระหว่างคณะกรรมการพิจารณาผลการประกวดราคา</t>
  </si>
  <si>
    <t>ดำเนินการผูกพันงบประมาณในระบบเรียบร้อยแล้ว  อยู่ระหว่างรอส่งมอบพัสดุ</t>
  </si>
  <si>
    <t>โอนงบประมาณทั้งหมดคืน ตร.แล้ว</t>
  </si>
  <si>
    <t>ได้คู่สัญญาแล้ว คือ ห้างหุ้นส่วนจำกัด วิศกรรณ์ และกำหนดลงนามในสัญญาวันที่ 15 ม.ค.61 โดยมีระยะเวลาในการดำเนินการ 120 วัน และกำหนดวันส่งมอบวันที่ 13 มิ.ย.61</t>
  </si>
  <si>
    <t>อยู่ระหว่างคณะกรรมการจัดทำแบบรูปรายการและกำหนดราคากลาง</t>
  </si>
  <si>
    <t>ได้รับอนุมัติเปลี่ยนแปลงชื่อรายการเรียบร้อยแล้ว ขณะนี้ได้ประกาศการประกวดราคาแล้วต้งแต่วันที่ 5 ม.ค.2561 ถึงวันที่ 12 ม.ค.2561 และผู้ยื่นข้อเสนอต้องยื่นข้อเสนอและเสนอราคาทางระบบจัดซื้อจัดจ้างภาครัฐด้วยวิธีอิเล็กทอรนิกส์ ใน 15 ม.ค.2561</t>
  </si>
  <si>
    <t>เบิกจ่ายเงินเรียบร้อยแล้ว</t>
  </si>
  <si>
    <t>ลงนามในสัญญาแล้ว 
ลง PO แล้ว/ 21 ธ.ค.60</t>
  </si>
  <si>
    <t>ลงนามในสัญญาแล้ว 
ลง PO แล้ว/ 22 ธ.ค.60</t>
  </si>
  <si>
    <t>ลงนามในสัญญาแล้ว 
ลง PO แล้ว/ 26 ธ.ค.60</t>
  </si>
  <si>
    <t>ลงนามในสัญญาแล้ว 
ลง PO แล้ว/ 15 ธ.ค.60</t>
  </si>
  <si>
    <t>ลงนามในสัญญาแล้ว 
ลง PO แล้ว/ 28 ธ.ค.60</t>
  </si>
  <si>
    <t>ลงนามในสัญญาแล้ว 
ลง PO แล้ว/ 29 ธ.ค.60</t>
  </si>
  <si>
    <t>ลงนามในสัญญาแล้ว 
ลง PO แล้ว/ 11 ม.ค.61</t>
  </si>
  <si>
    <t>ลงนามในสัญญาแล้ว 
ลง PO แล้ว/ 25 ธ.ค.60</t>
  </si>
  <si>
    <t>ลงนามในสัญญาแล้ว 
ลง PO แล้ว/ 18 ธ.ค.60</t>
  </si>
  <si>
    <t>ลงนามในสัญญาแล้ว 
ลง PO แล้ว/ 27 ธ.ค.60</t>
  </si>
  <si>
    <t>ลงนามในสัญญาแล้ว 
ลง PO แล้ว/ 19 ธ.ค.60</t>
  </si>
  <si>
    <t>ลงนามในสัญญาแล้ว 
ลง PO แล้ว 29 ธ.ค.60</t>
  </si>
  <si>
    <t xml:space="preserve"> - ลงนามในสัญญา 20 ธ.ค.60        จำนวนเงิน 526,400 บาท              - ส่งมอบของภายใน 30 วันนับจากวันทำสัญญา</t>
  </si>
  <si>
    <t xml:space="preserve"> - ลงนามในสัญญา 20 ธ.ค.60        จำนวนเงิน 425,000 บาท              - ส่งมอบของภายใน 30 วันนับจากวันทำสัญญา</t>
  </si>
  <si>
    <t xml:space="preserve"> - นัดลงนามในสัญญา 11 ม.ค.61     - คาดว่าลง PO ในระบบ 12 ม.ค.61 - และส่งมอบของภายใน 60 วันนับจากวันทำสัญญา </t>
  </si>
  <si>
    <t>11 ม.ค. 61 บริษัทยื่นซองเสนอราคา 
12 ม.ค. 61 ได้บริษัทผู้ชนะการเสนอราคา</t>
  </si>
  <si>
    <t xml:space="preserve"> - ลงนามในสัญญาเรียบร้อยแล้วเมื่อวันที่ 28 ธ.ค. 60 และบันทึก PO เรียบร้อย</t>
  </si>
  <si>
    <t xml:space="preserve"> - ได้ผู้ชนะการเสนอราคาเรียบร้อยแล้ว และจะสามารถลงนามในสัญญาได้ในวันที่  24 ม.ค. 61 </t>
  </si>
  <si>
    <t xml:space="preserve"> - อยู่ระหว่างขอเปลี่ยนแปลงงบประมาณ และรอรับแบบรูปรายการจาก โยธา ตร. </t>
  </si>
  <si>
    <t xml:space="preserve"> - ลงนามในสัญญาเรียบร้อยแล้วเมื่อวันที่ 21 ธ.ค. 60 และบันทึก PO เรียบร้อย</t>
  </si>
  <si>
    <t xml:space="preserve"> - ลงนามในสัญญาเรียบร้อยแล้วเมื่อวันที่ 15 ธ.ค. 60 และบันทึก PO เรียบร้อย</t>
  </si>
  <si>
    <t xml:space="preserve"> - ลงนามในสัญญาเรียบร้อยแล้วเมื่อวันที่ 17 พ.ย. 60 และบันทึก PO เรียบร้อย</t>
  </si>
  <si>
    <t xml:space="preserve"> - ลงนามในสัญญาเรียบร้อยแล้วเมื่อวันที่ 19 ธ.ค. 60 และบันทึก PO เรียบร้อย</t>
  </si>
  <si>
    <t xml:space="preserve"> - ลงนามในสัญญาเรียบร้อยแล้วเมื่อวันที่ 26 ธ.ค. 60 และบันทึก PO เรียบร้อย</t>
  </si>
  <si>
    <t xml:space="preserve"> - ได้ผู้ชนะการเสนอราคาเรียบร้อยแล้ว และจะสามารถลงนามในสัญญาได้ในวันที่ 12 ม.ค. 61 </t>
  </si>
  <si>
    <t xml:space="preserve"> - อยู่ระหว่างคณะกรรมการพิจารณาผลการเสนอราคา และคาดว่าจะสามารถลงนามในสัญญาได้ในวันที่ 23 ม.ค. 61</t>
  </si>
  <si>
    <t xml:space="preserve"> -ประกาศผู้ชนะการเสนอราคาเรียบร้อยแล้ววันที่ 21 ธ.ค. 60 ขณะนี้อยู่ในขั้นตอนการอุทธรณ์ผลการประกวดราคา</t>
  </si>
  <si>
    <t xml:space="preserve"> - ลงนามในสัญญาเรียบร้อยแล้วเมื่อวันที่ 20 ธ.ค. 60 และบันทึก PO เรียบร้อย</t>
  </si>
  <si>
    <t xml:space="preserve"> -ประกาศผู้ชนะการเสนอราคาเรียบร้อยแล้ววันที่ 5 ธ.ค. 61 ขณะนี้อยู่ระหว่างเว้นระยะการอุทธรณ์ 7 วันทำการ คาดว่าจะสามารถลงนามได้วันที่ 17 ม.ค. 61</t>
  </si>
  <si>
    <t xml:space="preserve"> - ขณะนี้อยู่ระหว่างคณะกรรมการพิจารณาผลการเสนอราคา คาดว่าจะสามารถลงนามได้วันที่ 19 ม.ค. 61</t>
  </si>
  <si>
    <t xml:space="preserve"> - ขณะนี้อยู่ระหว่างคณะกรรมการพิจารณาผลการเสนอราคา คาดว่าจะสามารถลงนามได้วันที่ 24 ม.ค. 61</t>
  </si>
  <si>
    <t xml:space="preserve"> - ขณะนี้อยู่ระหว่างการเว้นระยะการอุทธรณ์ และหากไม่มีผู้อุทธรณ์จะแจ้งให้ผู้ชนะมาทำสัญญาในวันที่ 12 ม.ค. 61 </t>
  </si>
  <si>
    <t xml:space="preserve"> - ลงนามในสัญญาเรียบร้อยแล้วเมื่อวันที่ 29 ธ.ค. 60 และบันทึก PO เรียบร้อย</t>
  </si>
  <si>
    <t>ทำสัญญาแล้วอยู่ระหว่างรอร้านส่งพัสดุ</t>
  </si>
  <si>
    <t xml:space="preserve">ลง PO เมื่อ 25 ธ.ค.60 กำหนดส่งมอบของวันที่ 11 ม.ค.61 </t>
  </si>
  <si>
    <t>ดำเนินการเสร็จสิ้น เบิกจ่ายเรียบร้อยแล้ว</t>
  </si>
  <si>
    <t>* ลงนามในสัญญาซื้อขายและจัดทำ PO  ในระบบจัดซื้อจัดจ้างภาครัฐฯ แล้ว (เมื่อ 29 ธ.ค. 60)                       * รอรับมอบภายใน 60 วัน (ภายใน 27 ก.พ.61)</t>
  </si>
  <si>
    <t>1. e-bidding ครั้งที่ 1 (ไม่มีผู้วิจารณ์) มีผู้ยื่นเสนอราคา 2 ราย  2. 5 ม.ค.61 ประชุมคณะกรรมการพิจารณาผลการประกวดราคา 3. อยู่ระหว่างรอรายงานผลการพิจารณาฯ จากคณะกรรมการ</t>
  </si>
  <si>
    <t xml:space="preserve">ลง PO เมื่อ 27 ธ.ค.60 กำหนดส่งมอบของวันที่ 11 ม.ค.61 </t>
  </si>
  <si>
    <t xml:space="preserve">1. e-bidding ครั้งที่ 1 มีผู้วิจารณ์ร่างฯ   2. วันที่ 5 ม.ค.61 ประชุมคณะกรรมการร่าง TOR (มติไม่แก้ไขใช้ร่างฯเดิม) 3. วันที่ 9 ม.ค.61 เสนอ ผบก.ป. ให้ความเห็นชอบลงประกาศครั้งที่ 2    </t>
  </si>
  <si>
    <t>ลง PO เมื่อ 29 ธ.ค.60 รอการส่งมอบของ</t>
  </si>
  <si>
    <t>1. e-bidding ไปแล้ว 2 ครั้ง  2. ครั้งที่ 3 ใช้วิธีการคัดเลือก ปรากฏว่าไม่มีผู้เสนอราคา  3. ขณะนี้อยู่ระหว่างขออนุมัติแก้ไขคุณลักษณะเฉพาะใหม่</t>
  </si>
  <si>
    <t>1. e-bidding ครั้งที่ 1 มีผู้วิจารณ์ร่าง TOR (กรรมการฯมีมติแก้ไขร่าง TOR)   2. ลงประกาศร่างฯ ที่แก้ไขอีก 3 วันทำการ (4-8 ม.ค.61) ปรากฏว่าไม่มีผู้วิจารณ์  3. ลงประกาศอีก 10 วันทำการ (10-23 ม.ค.61)</t>
  </si>
  <si>
    <t>1.เรือพรหมโยธี (1103) 
- ประกาศร่าง TOR เพื่อรับฟังวิจารณ์ วันที่ 19  - 25 ธ.ค.60 ไม่มีผู้วิจารณ์
- อยู่ระหว่างประกาศเชิญชวนและซื้อเอกสาร วันที่ 28 ธ.ค.60 - 17 ม.ค.61
2.เรือศรีนครินทร์
- ประกาศร่าง TOR เพื่อรับฟังวิจารณ์ วันที่ 21 - 27 ธ.ค.60
- มีผู้วิจารณ์
- ขณะนี้อยู่ระหว่างประกาศร่าง TOR เพื่อรับฟังวิจารณ์ ครั้งที่ 2
3.เรือ 814 ,เรือ 318 ,เรือ รน.60 และ เรือ รน.69
-ประกาศร่าง TOR เพื่อรับฟังวิจารณ์ วันที่ 21 ธ.ค.60 - 5 ม.ค.61
- มีผู้วิจารณ์
- ขณะนี้อยู่ระหว่างคณะกรรมการพิจารณา ร่าง TOR ใหม่</t>
  </si>
  <si>
    <t xml:space="preserve"> - ประกาศร่าง TOR เพื่อรับฟังวิจารณ์ วันที่ 21 - 27 ธ.ค.60
- ไม่มีผู้วิจารณ์
-ประกาศเชิญชวนและซื้อเอกสาร วันที่ 28 ธ.ค.60 - 10 ม.ค.61 
อยู่ระหว่างพิจารณาเอกสารผู้ชนะ</t>
  </si>
  <si>
    <t>ลง PO แล้วเมื่อ 29 ธ.ค.60 อยู่ระหว่างการส่งมอบของ</t>
  </si>
  <si>
    <t>เหลือจ่ายส่งคืน ตร. แล้ว</t>
  </si>
  <si>
    <t xml:space="preserve"> -ประกาศร่าง TOR เพื่อรับฟังวิจารณ์ วันที่ 29 ธ.ค.60 - 8 ม.ค.61
- มีผู้วิจารณ์
- ขณะนี้อยู่ระหว่างคณะกรรมการพิจารณา ร่าง TOR ใหม่</t>
  </si>
  <si>
    <t xml:space="preserve"> เสนอ ผบก.ป.ให้ความเห็นชอบ(10 ม.ค.60)</t>
  </si>
  <si>
    <t xml:space="preserve"> -อยู่ระหว่างแต่งตั้งคณะกรรมการร่าง TOR</t>
  </si>
  <si>
    <t xml:space="preserve"> - อยู่ระหว่างขอรับความเห็นชอบ ประกาศร่าง TOR</t>
  </si>
  <si>
    <t xml:space="preserve"> - อยู่ระหว่างรอผลการศึกษาผลกระทบสิ่งแวดล้อม
- เมื่อได้รับรายงานผลการศึกษา จะดำเนินการขอรับความเห็นชอบประกาศร่าง TOT</t>
  </si>
  <si>
    <t>- ลง PO เรียบร้อยแล้ว 610,200 บาท
- รอส่งมอบและเบิกจ่าย</t>
  </si>
  <si>
    <t>- เบิกจ่ายแล้ว</t>
  </si>
  <si>
    <t>- ลง PO เรียบร้อยแล้ว 1,488,000 บาท
- รอส่งมอบและเบิกจ่าย</t>
  </si>
  <si>
    <t>- ลง PO เรียบร้อยแล้ว 2,569,900 บาท
- รอส่งมอบและเบิกจ่าย</t>
  </si>
  <si>
    <t>- 10-18 ม.ค.61 เว้นระยะเวลาอุทธรณ์ (7วัน)
- 26 ม.ค.61 ลงนามในสัญญา</t>
  </si>
  <si>
    <t>- ลง PO เรียบร้อยแล้ว 4,725,120 บาท
- รอส่งมอบและเบิกจ่าย</t>
  </si>
  <si>
    <t>- 9-19 ม.ค.61 เว้นระยะเวลาอุทธรณ์ (7 วัน)
- 23 ม.ค.61 ลงนามในสัญญา</t>
  </si>
  <si>
    <t>- ลง PO เรียบร้อยแล้ว 1,148,500 บาท
- รอส่งมอบและเบิกจ่าย</t>
  </si>
  <si>
    <t>- ลง PO เรียบร้อยแล้ว 785,000 บาท
- รอส่งมอบและเบิกจ่าย</t>
  </si>
  <si>
    <t>- ลง PO เรียบร้อยแล้ว 595,000 บาท
- รอส่งมอบและเบิกจ่าย</t>
  </si>
  <si>
    <t>- ลง PO เรียบร้อยแล้ว 1,779,000 บาท
- รอส่งมอบและเบิกจ่าย</t>
  </si>
  <si>
    <t>- ลง PO เรียบร้อยแล้ว 933,000 บาท
- รอส่งมอบและเบิกจ่าย</t>
  </si>
  <si>
    <t>- ลง PO เรียบร้อยแล้ว 499,900 บาท
- 11 มิ.ย.61 ครบกำหนดสัญญา</t>
  </si>
  <si>
    <t>- 9-19 ม.ค.61 เว้นระยะเวลาอุทธรณ์ (7 วัน)
- 22 ม.ค.61 ลงนามในสัญญา</t>
  </si>
  <si>
    <t>- 5-12 ม.ค.61 เว้นระยะเวลาอุทธรณ์ (7 วัน)
- 15 ม.ค.61 ลงนามในสัญญา</t>
  </si>
  <si>
    <t>- ลง PO เรียบร้อยแล้ว 2,101,460 บาท
- รอส่งมอบและเบิกจ่าย</t>
  </si>
  <si>
    <t>- ลง PO เรียบร้อยแล้ว 2,059,000 บาท
- รอส่งมอบและเบิกจ่าย</t>
  </si>
  <si>
    <t>- ลง PO เรียบร้อยแล้ว 4,148,500 บาท
- รอส่งมอบและเบิกจ่าย</t>
  </si>
  <si>
    <t>- ลง PO เรียบร้อยแล้ว 10,089,734.60 บาท
- รอส่งมอบและเบิกจ่าย</t>
  </si>
  <si>
    <t>- 3-17 ม.ค.61 คณะกรรมการกำหนดราคากลาง
- 22-25 ม.ค.61 เผยแพร่ร่างประกาศเพื่อ
รับฟังคำวิจารณ์ (ครั้งที่ 1)
- 29 ม.ค.-1 ก.พ.61 เผยแพร่ร่างประกาศเพื่อรับฟังคำวิจารณ์ (ครั้งที่ 2)
- 23 ก.พ.61 เสนอราคา
- 7-15 มี.ค.61 เว้นระยะเวลาอุทธรณ์ (7 วัน)
- 30 มี.ค.61 ลงนามในสัญญา</t>
  </si>
  <si>
    <t xml:space="preserve"> - ลงนามในสัญญาและลง  PO วันที่ 28 ธ.ค.60                              - วงเงินจัดซื้อ เป็นเงิน  2,253,480 บาท                                           - มีเงินคงเหลือ 870,420 บาท ( รายงานส่งคืนแล้ว )</t>
  </si>
  <si>
    <t xml:space="preserve"> - ลงนามในสัญญาและลง  PO วันที่ 29 ธ.ค.60                              - วงเงินจัดซื้อ เป็นเงิน  2,850,000 บาท                                            - มีเงินคงเหลือ 69,900 บาท ( รายงานส่งคืนแล้ว )</t>
  </si>
  <si>
    <t xml:space="preserve"> - อยู่ระหว่างดำเนินการตามสัญญา</t>
  </si>
  <si>
    <t>จัดหาโดยวิธีเฉาะเจาะจงโดยจ้างการไฟฟ้าส่วนภูมิภาคจังหวัดสกลนคร ในวงเงิน 484,772.25 บาททำสัญญาผูกพันตามสัญญาเลขที่ 13/2561 ลง 30 พ.ย.60 เบิกจ่ายเงินล่วงหน้า 50 % ให้ผู้รับจ้างแล้ว อยู่ระหว่างดำเนินการตามสัญญา เบิกจ่ายโดยไม่ผ่านระบบ GFMIS</t>
  </si>
  <si>
    <t>จัดหาโดยวิธีเฉาะเจาะจงโดยจ้างการไฟฟ้าส่วนภูมิภาคสาขาอำเภอวานรนิวาส ในวงเงิน 414,063.66 บาท ทำสัญญาผูกพันตามสัญญาเลขที่ 15/2561 ลง 12 ธ.ค.2560 เบิกจ่ายเงินล่วงหน้า 50% ใหกับผู้รับจ้างแล้ว อยู่ระหว่างดำเนินการตามสัญญา เบิกจ่ายโดยไม่ผ่านระบบ GFMIS</t>
  </si>
  <si>
    <t>จัดหาโดยวิธีเฉาะเจาะจงโดยจ้างการไฟฟ้าส่วนภูมิภาคสาขาอำเภอสว่างแดนดิน ในวงเงิน 400,254.15 บาท ทำสัญญาผูกพันตามสัญญาเลขที่ 14/2561 ลง 20 ธ.ค.60 เบิกจ่ายเงินล่วงหน้า 50%ให้กับผู้รับจ้างแล้ว อยู่ระหว่างดำเนินการตามสัญญา เบิกจ่ายโดยไม่ผ่านระบบ GFMIS</t>
  </si>
  <si>
    <t xml:space="preserve"> - ได้ผู้รับจ้างแล้ว อยู่ระหว่างลงนามในสัญญา</t>
  </si>
  <si>
    <t xml:space="preserve"> - ผู้รับจ้างได้ทำหนังสือเข้าพื้นที่และอยู่ระว่างดำเนินการซ่อมแซมห้องน้ำและระบบสุขาภิบาล</t>
  </si>
  <si>
    <t>ดำเนินการเสร็จเรียบร้อยแล้ว ทำ PO วันที่ 11 มกราคม 2561 ไม่มีเงินเหลือจ่าย</t>
  </si>
  <si>
    <t xml:space="preserve"> - ดำเนินการเสร็จเรียบร้อยแล้ว รองส่งมอบงาน</t>
  </si>
  <si>
    <t>ผู้รับจ้างเข้าดำเนินการตามสัญญาจ้าง เลขที่ 01/2561 ลง 28 ธ.ค.2560</t>
  </si>
  <si>
    <t>ผู้รับจ้างเข้าดำเนินการตามสัญญาจ้าง เลขที่ 02/2561 ลง 28 ธ.ค.2560</t>
  </si>
  <si>
    <t>ผู้รับจ้างเข้าดำเนินการตามสัญญาจ้าง เลขที่ 03/2561 ลง 28 ธ.ค.2560</t>
  </si>
  <si>
    <t>ผู้รับจ้างเข้าดำเนินการตามสัญญาจ้าง เลขที่ 04/2561 ลง 28 ธ.ค.2560</t>
  </si>
  <si>
    <t>ผู้รับจ้างเข้าดำเนินการตามสัญญาจ้าง เลขที่ 05/2561 ลง 28 ธ.ค.2560</t>
  </si>
  <si>
    <t>ได้ผู้รับจ้างแล้ว แต่ผู้รับจ้างไม่มาทำสัญญา จึงต้องยกเลิกโครงการ และประกาศเชิญชวนใหม่</t>
  </si>
  <si>
    <t xml:space="preserve"> - อยู่ระหว่างนำร่างประกาศและร่างเอกสารประกวดราคาฯ เผยแพร่เพื่อรับฟังคำวิจารณ์ คาดว่าจะลงนามในสัญญาและจัดทำ PO ในเดือนมกราคม 2561</t>
  </si>
  <si>
    <t xml:space="preserve"> - ลงนามในสัญญาและลง  PO วันที่ 29 ธ.ค.60                                 - มีเงินคงเหลือ 4,380,000 บาท ( ส่งคืนแล้ว )</t>
  </si>
  <si>
    <t xml:space="preserve"> - ทำสัญญา ตามสัญญาเลขที่ 03/2561 ลงวันที่ 9 ม.ค.2561 จำนวนเงิน 17950000 บาท พร้อมบันทึกใบสั่งจ้าง ( PO ) ในระบบเรียบร้อย</t>
  </si>
  <si>
    <t>ดำเนินการโดยวิธีประกวดราคาอิเลคทรอนิกส์ ( E-bidding ) มีผู้ซื้อเอกสารแล้ว แต่ต้องยกเลิกโครงการเนื่องจากการเกิดข้อผิดพลาดทางเอกสาร จึงต้องประกาศใหม่ แต่ระบบจัดซื้อจัดจ้างมีปัญหา ผู้รับจ้างไม่สามารถดาวน์โหลดเอกสารได้ จึงต้องยกเลิกโครงการเป็นครั้งที่ 2 และประกาศใหม่ ขณะนี้อยู่ระหว่างเผยแพร่ประกาศ คาดว่าจะลงนามในสัญญาและจัดทำ PO ภายในเดือนมกราคม 2561</t>
  </si>
  <si>
    <t xml:space="preserve"> - ส่งมอบงานงวดที่ 2 อยู่ระหว่างก่อสร้างงวดที่ 3-4</t>
  </si>
  <si>
    <t xml:space="preserve"> - ลงนามในสัญญาและจัดทำ po ในวงเงิน 3,980,000.-บาท เมื่อวันที่ 28 ธ.ค.2560 และมีเงินเหลือจ่ายทั้งสิ้น 1,875,000.-บาท</t>
  </si>
  <si>
    <t>PO แล้ว วงเงิน 478,000 บาท</t>
  </si>
  <si>
    <t xml:space="preserve"> ส่งคืนเงินงบประมาณ เนื่องจากในปีงบประมาณ 2561 สตม. จะนำระบบ Bio Matrix มาใช้แทนระบบ Pibics ตามแผนการแจกจ่าย ตม.จว.ระยอง ได้รับการจัดสรร ระบบ Bio Matrix จำนวน 24 ชุด ซึ่งเพียงพอต่อการปฏิบัติหน้าที่</t>
  </si>
  <si>
    <t xml:space="preserve"> - ประกวดราคาครั้งที่ 2 เนื่องจากครั้งแรกไม่มีผู้เสนอราคา 
 - 21 ธ.ค.2560 เสนอราคาครั้งที่ 2 ในระบบ E-bidding แต่ราคาสูงกว่าวงเงินงบประมาณที่ได้รับจัดสรร                
 - 26 ธ.ค.2560 ต่อรองราคาครั้งที่ 1             
 - 28 ธ.ค.2560 ต่อรองราคาครั้งที่ 2            
 - 29 ธ.ค.2560 ประกาศรายชื่อผู้ชนะการเสนอราคาในระบบ E-bidding                     
 - เว้นระยะเวลาอุทธรณ์ 7 วันทำการ คาดว่าจะลงนามในสัญญาวันที่ 19 ม.ค.2561</t>
  </si>
  <si>
    <t>PO แล้ว</t>
  </si>
  <si>
    <t>PO แล้ว วงเงิน 3,220,000 บาท</t>
  </si>
  <si>
    <t>PO แล้ว วงเงิน 2,337,000 บาท</t>
  </si>
  <si>
    <t>PO แล้ว วงเงิน 1,828,000 บาท</t>
  </si>
  <si>
    <t>PO แล้ว วงเงิน 1,086,000 บาท</t>
  </si>
  <si>
    <t>PO แล้ว วงเงิน 500,000 บาท</t>
  </si>
  <si>
    <t>PO แล้ว วงเงิน 481,000 บาท</t>
  </si>
  <si>
    <t>ได้ผู้ชนะฯ แล้ว วงเงิน 1,449.000 บาท อยู่ระหว่าง รออุธรณ์ 7 วัน คาดว่าจะลงนามสัญญา 19 ม.ค.60</t>
  </si>
  <si>
    <t>PO แล้ว วงเงิน 1,320,000 บาท</t>
  </si>
  <si>
    <t>PO แล้ว วงเงิน 1,768,000 บาท</t>
  </si>
  <si>
    <t>PO แล้ว วงเงิน 1,390,000 บาท</t>
  </si>
  <si>
    <t>PO แล้ว วงเงิน 1,500,000 บาท</t>
  </si>
  <si>
    <t>PO แล้ว วงเงิน 5,459,000 บาท</t>
  </si>
  <si>
    <t>PO แล้ว วงเงิน 3,197,500 บาท</t>
  </si>
  <si>
    <t>PO แล้ว วงเงิน 3,390,000 บาท</t>
  </si>
  <si>
    <t>ลง PO แล้ว เมื่อวันที่ 10 ม.ค.61 วงเงิน 2,250,000 บาท</t>
  </si>
  <si>
    <t>1.อยู่ระหว่างเสนอขอแก้ไขรายการสถานที่ก่อสร้างให้ตรงกับสถานที่จริง ไปยัง สำนักงบประมาณ
2.ขั้นตอนการจัดซื้อจัดจ้างอนุมัติเห็นชอบราคากลางแล้ว เมื่อ 9/1/61  อยู่ระหว่างจัดทำร่างประกาศเพื่อเผยแพร่-วิจารณ์</t>
  </si>
  <si>
    <t xml:space="preserve"> - ได้รับราคากลางจากคณะกรรมการกำหนดราคากลางแล้ว อยู่ระหว่างขอรับความเห็นชอบราคากลาง ตามหนังสือ ตม.จว.ลำพูน ที่ 0029.63(10)/59 ลง 10 ม.ค.61 </t>
  </si>
  <si>
    <t>อยู่ระหว่างคณะกรรมการกำหนดราคากลาง  โดยโยธาจังหวัดลำปางรอแบบรายการแก้ไขเพิ่มเติมจากโยธา ตร. เพื่อนำมาคำนวณราคากลางโดยคณะกรรมการกำหนดราคากลาง</t>
  </si>
  <si>
    <t>1.อยู่ระหว่างเสนอขออนุมัติเปลี่ยนแปลงแก้ไขรายการไปยัง สำนักงบประมาณ
2.ขั้นตอนการจัดซื้อจัดอยู่ระหว่างลงประกาศประกวดราคา วันที่ 10 - 26 ม.ค.61
วันที่ 29 ม.ค.61 เสนอราคา
วันที่ 30 ม.ค.61 พิจารณา
วันที่ 14 ก.พ.61 ลงนามสัญญา</t>
  </si>
  <si>
    <t xml:space="preserve">ขอรับความเห็นชอบ รายงานขอจ้าง ร่างประกาศเชิญชวน และร่างเอกสารประกวดราคา แต่งตั้งคณะกรรมการพิจารณาผลการประกวดราคา ผบก.ตม.5 ให้ความเห็นชอบ เมื่อวันที่ 10 ม.ค.61 และเผยแพร่ร่างประกาศประกวดราคา รอฟังคำวิจารย์ ไม่น้อยกว่า 3 วันทำการ </t>
  </si>
  <si>
    <t>PO แล้ว วงเงิน 1,999,000 บาท</t>
  </si>
  <si>
    <t>PO แล้ว วงเงิน 3,300,000 บาท</t>
  </si>
  <si>
    <t>PO แล้ว วงเงิน 12,777,700 บาท</t>
  </si>
  <si>
    <t>อยู่ระหว่างขอเปลี่ยนแปลงรายการไปยัง สำนักงบประมาณ 
หน่วยได้จัดเตรียมเอกสาร ไว้รอเพื่อทำการจัดซื้อเรียบร้อยแล้ว หากเอกสารการเปลี่ยนแปลงเรียบร้อย  จะสามารถดำเนินการจัดซื้อได้ทันที</t>
  </si>
  <si>
    <t>PO แล้ว วงเงิน 4,060,000 บาท</t>
  </si>
  <si>
    <t>PO แล้ว วงเงิน 18,864,200 บาท</t>
  </si>
  <si>
    <t xml:space="preserve">ลงนามในสัญญาแล้ว วงเงิน 6,421,810 บาท อยู่ระหว่างส่งของตามสัญญา ครบกำหนดส่งงาน 8 ก.พ.61
</t>
  </si>
  <si>
    <t xml:space="preserve">อยู่ระหว่างเผยแพร่ประกาศ 28 ธ.ค.60-5ม.ค.61  กำหนดเสนอราคา 8 ม.ค.61 คาดว่าจะลงนามในสัญญาได้ภายใน 26 ม.ค.60
</t>
  </si>
  <si>
    <t>ลงนามในสัญญาเมื่อวันที่ 27 ธ.ค.60 อยู่ระหว่างบริษัทดำเนินการ ครบกำหนดส่งมอบพัสดุวันที่ 27 มี.ค.61</t>
  </si>
  <si>
    <t>เผยแพร่ประกาศเชิญชวน ระหว่างวันที่ 26 ธ.ค.60 - 15 ม.ค.61 ครบกำหนดยื่นเสนอราคาวันที่ 16 ม.ค.61</t>
  </si>
  <si>
    <t xml:space="preserve">อยู่ระหว่างเผยแพร่ประกาศ 28 ธ.ค.60-16ม.ค.61 กำหนดเสนอราคา 17 ม.ค.61 คาดว่าจะลงนามในสัญญาได้ภายใน 8 ก.พ.61
</t>
  </si>
  <si>
    <t>อยู่ระหว่างร่าง TOR</t>
  </si>
  <si>
    <t xml:space="preserve">อยู่ระหว่าง เผยแพร่ประกาศ 28 ธ.ค.60 -10 ม.ค.61 กำหนด เสนอราคา 11 ม.ค.61
** คาดว่าจะทำสัญญาได้ภายในวันที่ 30 ม.ค.61
</t>
  </si>
  <si>
    <t>ลงนามในสัญญาแล้ว เมื่อวันที่ 25 ธ.ค.60 อยู่ระหว่างบริษัทดำเนินการตามสัญญา ครบกำหนดสัญญา วันที่ 4 ก.ย.61</t>
  </si>
  <si>
    <t>ลงนามในสัญญาแล้ว เมื่อวันที่ 29 ธ.ค.60 อยู่ระหว่างบริษัทดำเนินการตามสัญญา ครบกำหนดสัญญา วันที่ 27 มิ.ย.61</t>
  </si>
  <si>
    <t>เผยแพร่ประกาศเชิญชวน ระหว่างวันที่ 20 ธ.ค.60 - 9 ม.ค.61 ครบกำหนดยื่นเสนอราคาวันที่ 10 ม.ค.61</t>
  </si>
  <si>
    <t>ลงนามในสัญญาแล้ว เมื่อวันที่ 8 ม.ค.61 อยู่ระหว่างบริษัทดำเนินการตามสัญญา ครบกำหนดสัญญา วันที่ 14 พ.ค. 61</t>
  </si>
  <si>
    <t>อยู่ระหว่างคณะกรรมการฯ ร่างขอบเขตงาน และกำหนดคุณลักษณะเฉพาะ
(22 พ.ย.60-25 ม.ค.61)</t>
  </si>
  <si>
    <t>ลงนามในสัญญาและบันทึก เรียบร้อยแล้ว เมื่อวันที่ 27 ธ.ค.2560 รอส่งมอบครุภัณฑ์ระหว่างวันที่ 2-30 ก.ค.2561 หรือส่งมอบครุภัณฑ์หลังจากปรับปรุงห้องเรียนแล้วเสร็จ</t>
  </si>
  <si>
    <t>ลงนามในสัญญาและบันทึก เรียบร้อยแล้ว เมื่อวันที่ 26 ธ.ค.2560 อยู่ระหว่างปรับปรุงซ่อมแซม</t>
  </si>
  <si>
    <t>ลงนามในสัญญาและบันทึก เรียบร้อยแล้ว เมื่อวันที่ 15 ธ.ค.2560 วงเงิน 3,643,223 บาทเบิกจ่ายเงินงวดแรกแล้ว 50%</t>
  </si>
  <si>
    <t>ขณะนี้ ได้ผู้รับจ้างแล้ว คือ หจก.พรชัยบูรพา วงเงินที่รับจ้าง 11,688,000 บาท อยู่ระหว่างรอว่ามีผู้เสนอราคารายใดจะอุทธรณ์หรือไม่ คาดว่าจะทำสัญญาได้ไม่เกินวันที่ 26 ม.ค.2561</t>
  </si>
  <si>
    <t>ขณะนี้ ได้ผู้รับจ้างแล้ว คือ หจก.เสนีย์สรรพกิจ วงเงินที่รับจ้าง 18,821,016 บาท อยู่ระหว่างรอว่ามีผู้เสนอราคารายใดจะอุทธรณ์หรือไม่ คาดว่าจะทำสัญญาได้ไม่เกินวันที่ 17 ม.ค.2561</t>
  </si>
  <si>
    <t>ประกาศผู้ชนะ (3 ม.ค.61) และจะแจ้งผู้ชนะมาลงนามในสัญญาภายหลังพ้นระยะวเลาอุทธรณ์ผลการพิจารณาตาม ม.66 และระเบียบฯ ข้อ 161 ลงนามและบันทึก PO ได้ภายในวันที่ 15 ม.ค.61</t>
  </si>
  <si>
    <t>อยู่ระหว่างพิจารณาผลการเสนอราคา (11-12 ม.ค.61)</t>
  </si>
  <si>
    <t>อยู่ระหว่างการเสนอราคา
(11 ม.ค.61)</t>
  </si>
  <si>
    <t>ลงนามในสัญญาและบันทึก เรียบร้อยแล้ว เมื่อวันที่ 26 ธ.ค.2560 อยู่ระหว่างก่อสร้าง</t>
  </si>
  <si>
    <t>อยู่ระหว่างคณะกรรมการคำนวณราคากลาง และแก้ไขรูปแบบรายการ</t>
  </si>
  <si>
    <t xml:space="preserve">อยู่ระหว่างประกาศเชิญชวนประกวดราคาฯ บนเว็บไซต์ ตั้งแต่วันที่ 26 ธ.ค.60 - 15 ม.ค.61 เสนอราคาวันที่ 16 ม.ค.61 </t>
  </si>
  <si>
    <t>อยู่ระหว่างเรียกผู้ขายมาลงนามในสัญญาหลังจากพ้นระยะเวลาอุทธรณ์</t>
  </si>
  <si>
    <t>ลงนามในสัญญาแล้ว</t>
  </si>
  <si>
    <t>ขอรับความเห็นชอบขอลงประกาศร่าง TOR ครั้งที่  2  (ปรับปรุง)</t>
  </si>
  <si>
    <t>เบิกจ่ายงวดที่ 2 แล้ว กำลังจะส่งมอบงวดที่ 3</t>
  </si>
  <si>
    <t>อยูระหว่างประกาศร่าง TOR 12 - 15 ม.ค.61</t>
  </si>
  <si>
    <t>อยู่ระหว่างขอรับความเห็นชอบลงประกาศร่าง TOR  ครั้งที่ 2</t>
  </si>
  <si>
    <t>อยู่ระหว่างขอรับความเห็นชอบราคากลางและร่าง TOR</t>
  </si>
  <si>
    <t>รอปริมาณงานจาก ยธ.ตร.</t>
  </si>
  <si>
    <t>อยู่ระหว่างก่อสร้างงวดงานที่ 3</t>
  </si>
  <si>
    <t>ขณะนี้อยู่ระหว่างคณะกรรมการพิจารณาผล รายงานผลให้ ผบก.วพ.รพ.ตร.อนุมัติ</t>
  </si>
  <si>
    <t xml:space="preserve">ลง PO แล้ว </t>
  </si>
  <si>
    <t>ส่งเบิก</t>
  </si>
  <si>
    <t>แจ้งให้มาลงนามสัญญา</t>
  </si>
  <si>
    <t xml:space="preserve">ยังไม่พ้นระยะเวลาอุทธรณ์ 7 วันทำการ </t>
  </si>
  <si>
    <t>พตร.ให้เปลี่ยนวิธีซื้อจากเฉพาะเจาะจงเป็นคัดเลือก(กลุ่มงานตรวจเลือดชีวเคมีฯทำคุณลักษณะเฉพาะเสนอ รพ.ตร.)</t>
  </si>
  <si>
    <t>ร่างหนังสือ รพ.ตร. ยธ. ส่งแบบให้ ยธ. รับรอง และขอรับการสนับสนุนคณะกรรมการราคากลางกับคณะกรรมการตรวจรับงานจ้างเพิ่มอีก 1 คน</t>
  </si>
  <si>
    <t>ทำสัญญา และลง PO เรียบร้อยแล้ว</t>
  </si>
  <si>
    <t>อยู่ระหว่างขออนุมัติสั่งซื้อจาก ผบ.ตร.</t>
  </si>
  <si>
    <t>ทำสัญญา และลง PO เรียบร้อยแล้ว มีเงินคงเหลือ 4,000 บาท</t>
  </si>
  <si>
    <t xml:space="preserve">โดยวิธีคัดเลือก อยู่ระหว่างคณะกรรมการกำหนดราคากลาง แล้วเสร็จ 12 ม.ค.61 ตาม Action Plan ยื่นเสนอราคา 22 ม.ค.61 คาดว่าลงนามในสัญญาได้ 31 ม.ค.61 </t>
  </si>
  <si>
    <t>จัดหาโดยวิธี e-bidding ราคากลาง 67,770,000 อยู่ระหว่างประกาศเผยแพร่พร้อมจำหน่ายเอกสาร 24 ธ.ค.60 - 24 ม.ค.61 กำหนดยื่นเสนอราคา 25 ม.ค.61 พิจารณาผล 26 ม.ค.61 คาดว่าลงนามสัญญาได้ 5 ก.พ.61</t>
  </si>
  <si>
    <t xml:space="preserve">ลงนามในสัญญา 29 ธ.ค.60 กับ หจก.ประสิทธิธุรกิจก่อสร้าง วงเงิน 3,100,000 บาท ระยะเวลาก่อสร้าง  240 วัน แบ่งเป็น 5 งวดงาน สิ้นสุดสัญญา 26 ส.ค.61 ส่งมอบพื้นที่ 30 ธ.ค.60 อยู่ระหว่างก่อสร้างงวดงานที่ 1 </t>
  </si>
  <si>
    <t>ลงนามสัญญาแล้ว 26 ธ.ค.60 หจก.ประสิทธิธุรกิจก่อสร้าง วงเงิน 4,778,000 บาท ระยะเวลาก่อสร้าง  270 วัน แบ่งเป็น 6 งวดงาน สิ้นสุดสัญญา 22 ก.ย.61 อยู่ระหว่างก่อสร้างงวดงานที่ 1</t>
  </si>
  <si>
    <t>จัดหาโดยวิธี e-bidding ราคากลาง 21,160,000 บาท อยู่ระหว่างประกาศเผยแพร่พร้อมจำหน่ายเอกสาร 5-23 ม.ค.61 ยื่นเสนอราคา 24 ม.ค.61 พิจารณาผล 25 ม.ค.61 และอนุมัติจ้าง 25 ม.ค.61 ประกาศผู้ชนะ 25 ม.ค.61 รออุทธรณ์ 7 วันทำการ คาดว่าลงนามในสัญญาได้ 5 ก.พ.61</t>
  </si>
  <si>
    <t>ลงนามในสัญญา 15 ธ.ค.60 กับ หจก.ลูกเก้า เป็นเงิน 4,255,000 บาท ระยะเวลาก่อสร้าง 210 วัน แบ่งเป็น 5 งวดงาน อยู่ระหว่างก่อสร้างงวดงานที่ 1</t>
  </si>
  <si>
    <t>ลงนามในสัญญา 27 ธ.ค.60 กับ บจ.นครหาดใหญ่การไฟฟ้า วงเงิน 3,800,000 บาท ระยะเวลาก่อสร้าง  180 วัน แบ่งเป็น 2. งวดงาน สิ้นสุดสัญญา 26 เม.ย.61 อยู่ระหว่างก่อสร้างงวดงานที่ 1</t>
  </si>
  <si>
    <t>ลงนามสัญญา 28 ธ.ค.60 สัญญาเลขที่ 4/2561 สิ้นสุดสัญญา 13 พ.ค.61</t>
  </si>
  <si>
    <t>ลงนามสัญญา 28 ธ.ค.60 สัญญาเลขที่ 3/2561 สิ้นสุดสัญญา 13 พ.ค.61</t>
  </si>
  <si>
    <t xml:space="preserve">ก่อสร้างตามสัญญาที่ 5/2561 ลง 28 ธ.ค.60 เริ่มสัญญา 2 ม.ค.61 สิ้นสุด 31 พ.ค.61 </t>
  </si>
  <si>
    <t>สัญญาจ้างเลขที่ 4/2561 ลง 25 ธ.ค.60 ระยะเวลา 150 วัน แบ่ง 3 งวดงาน เริ่มสัญญา 26 ธ.ค.60 ครบสัญญา 24 พ.ค.61 ผู้รับจ้าง หจก.ไอดีพาณิชย์ อยู่ระหว่างก่อสร้างงวดที่ 1/3</t>
  </si>
  <si>
    <t>สัญญาจ้างเลขที่ 6/2561 ลง 25 ธ.ค.60 ระยะเวลา 120 วัน แบ่ง 3 งวดงาน เริ่มสัญญา 26 ธ.ค.60 ครบสัญญา 24 เม.ย.61 ผู้รับจ้าง หจก.เอส.พี.อาร์.เอส.ก่อสร้าง อยู่ระหว่างก่อสร้างงวดที่ 1/3</t>
  </si>
  <si>
    <t>สัญญาจ้างเลขที่ 5/2561 ลง 25 ธ.ค.60 ระยะเวลา 135 วัน แบ่ง 3 งวดงาน เริ่มสัญญา 26 ธ.ค.60 ครบสัญญา 9 พ.ค.61 ผู้รับจ้าง หจก.เอส.พี.อาร์.เอส. ก่อสร้าง อยู่ระหว่างก่อสร้างงวดที่ 1/3</t>
  </si>
  <si>
    <t>ลงนามสัญญา 28 ธ.ค.60 สัญญาเลขที่ 2/2561 สิ้นสุดสัญญา 27 มิ.ย.61</t>
  </si>
  <si>
    <t>ทำสัญญาและ Po เรียบร้อยแล้ว</t>
  </si>
  <si>
    <t>ทำสัญญาและ Po เรียบร้อยแล้ว มีเงินคงเหลือ 70,925 บาท</t>
  </si>
  <si>
    <t>ลงนามสัญญา 28 ธ.ค.60 สัญญาเลขที่ 5/2561 สิ้นสุดสัญญา 27 ก.พ.61</t>
  </si>
  <si>
    <t xml:space="preserve">ก่อสร้างตามสัญญาที่ 3/2561 ลง 27 ธ.ค.60 เริ่มสัญญา 29 ธ.ค.60 สิ้นสุด 24 ก.ย.61 </t>
  </si>
  <si>
    <t xml:space="preserve">ก่อสร้างตามสัญญาที่ 4/2561 ลง 27 ธ.ค.60 เริ่มสัญญา 2 ม.ค.61 สิ้นสุด 26 มี.ค.61 </t>
  </si>
  <si>
    <t>ลงนามสัญญา 28 ธ.ค.60 สัญญาเลขที่ 1/2561 สิ้นสุดสัญญา 10 ต.ค.62</t>
  </si>
  <si>
    <t xml:space="preserve">ลงนามสัญญา 29 ธ.ค.60 สัญญาเลขที่ 31/2561 </t>
  </si>
  <si>
    <t xml:space="preserve">ลงนามสัญญา 29 ธ.ค.60 สัญญาเลขที่ 32/2561 </t>
  </si>
  <si>
    <t>ทำสัญญาและ Po เรียบร้อยแล้ว มีเงินคงเหลือ 3,653,000 บาท</t>
  </si>
  <si>
    <t>ทำสัญญาและ Po เรียบร้อยแล้ว มีเงินคงเหลือ 100 บาท</t>
  </si>
  <si>
    <t>ทำสัญญาและ Po เรียบร้อยแล้ว มีเงินคงเหลือ 98,851.40 บาท</t>
  </si>
  <si>
    <t>สัญญาจ้างเลขที่ 9/2561 ลง 27 ธ.ค.60 ระยะเวลา 450 วัน แบ่ง 12 งวดงาน เริ่มสัญญา 28 ธ.ค.60 ครบสัญญา 22 มี.ค.62 ผู้รับจ้าง หจก.รวมสินค้าไม้อยู่ระหว่างก่อสร้างงวดที่ 1/12</t>
  </si>
  <si>
    <t>สัญญาจ้างเลขที่ 8/2561 ลง 27 ธ.ค.60 ระยะเวลา 550 วัน แบ่ง 20 งวดงาน เริ่มสัญญา 28 ธ.ค.60 ครบสัญญา 30 มิ.ย.62 ผู้รับจ้าง บจก.ยะลาธนาดุล อยู่ระหว่างก่อสร้างงวดที่ 1/20</t>
  </si>
  <si>
    <t>สัญญาจ้างเลขที่ 7/2561 ลง 27 ธ.ค.60 ระยะเวลา 550 วัน แบ่ง 20 งวดงาน เริ่มสัญญา 28 ธ.ค.60 ครบสัญญา 30 มิ.ย.62 ผู้รับจ้าง หจก.วริษฐา คอนสตรัคชั่น อยู่ระหว่างก่อสร้างงวดที่ 1/20</t>
  </si>
  <si>
    <t>สัญญาจ้างเลขที่ 10/2561 ลง 27 ธ.ค.60 ระยะเวลา 570 วัน แบ่ง 22 งวดงาน เริ่มสัญญา 28 ธ.ค.60 ครบสัญญา 20 ก.ค.62 ผู้รับจ้าง กิจการร่วมค้า     สหทัพรรมชาติ ก่อสร้างงวดที่ 1 แล้วเสร็จ คณะกรรมการตรวจรับงวดที่ 1/22 อยู่ระหว่างก่อสร้างงวดที่ 2/22</t>
  </si>
  <si>
    <t>ทำสัญญาและ Po เรียบร้อยแล้ว มีเงินคงเหลือ 400 บาท</t>
  </si>
  <si>
    <t>ทำสัญญาและ Po เรียบร้อยแล้ว มีเงินคงเหลือ 300 บาท</t>
  </si>
  <si>
    <t xml:space="preserve">ลงนามในสัญญา 26 ธ.ค.60 กับ หจก.พัฒโน เอ็นจีเนียริ่ง วงเงิน 799,999 บาท ระยะเวลาก่อสร้าง 90 วัน แบ่งเป็น 1 งวดงาน สิ้นสุดสัญญา 26 มี.ค.61 อยู่ระหว่างก่อสร้างงวดงานที่ 1 </t>
  </si>
  <si>
    <t>ลงนามในสัญญา 14 ธ.ค.60 กับ ร้านปอ มณีอลูมิเนียม วงเงิน 219,300 บาท  ระยะเวลาก่อสร้าง 60 วัน แบ่งเป็น 1 งวดงาน สิ้นสุดสัญญา 14 ก.พ.61 อยู่ระหว่างก่อสร้างงวดงานที่ 1</t>
  </si>
  <si>
    <t>ลงนามในสัญญา 27 ธ.ค.60 กับ หจก.สมิตการโยธา วงเงิน 480,000 บาท ระยะเวลาก่อสร้าง 90 วัน แบ่งเป็น 1 งวดงาน สิ้นสุดสัญญา 27 มี.ค.61 อยู่ระหว่างก่อสร้างงวดงานที่ 1</t>
  </si>
  <si>
    <t xml:space="preserve">ลงนามในสัญญา 14 ธ.ค.60 กับ หจก.จันทวงศ์ การโยธา วงเงิน 500,000 บาท ระยะเวลาก่อสร้าง 90 วัน แบ่งเป็น 1 งวดงาน สิ้นสุดสัญญา 15 มี.ค.61 อยู่ระหว่างก่อสร้างงวดงานที่ 1 </t>
  </si>
  <si>
    <t xml:space="preserve">ลงนามในสัญญา 14 ธ.ค.60 กับ หจก.จันทวงศ์ การโยธา วงเงิน 387,000 บาท ระยะเวลาก่อสร้าง 90 วัน แบ่งเป็น 1 งวดงาน สิ้นสุดสัญญา 15 มี.ค.61 อยู่ระหว่างก่อสร้างงวดงานที่ 1 </t>
  </si>
  <si>
    <t>ลงนามในสัญญา 26 ธ.ค.60 กับ บริษัท เค พี วัน เอ็นจิเนียริ่ง จำกัด วงเงิน 599,000 บาท  ระยะเวลาก่อสร้าง 90 วัน แบ่งเป็น 1 งวดงาน สิ้นสุดสัญญา 26 มี.ค.61 อยู่ระหว่างก่อสร้างงวดงานที่ 1</t>
  </si>
  <si>
    <t>สัญญาจ้างเลขที่ 3/2561 ลง 12 ธ.ค.60 ระยะเวลา 60 วัน แบ่ง 1 งวดงาน เริ่มสัญญา 13 ธ.ค.60 ครบสัญญา 10 ก.พ.61 ผู้รับจ้าง หจก.คำนึง งามสวน การประปา อยู่ระหว่างก่อสร้างงวดที่ 1/1</t>
  </si>
  <si>
    <t>อยู่ระหว่างก่อสร้างงวดที่ 1/1  ครบสัญญา 19 ม.ค.61</t>
  </si>
  <si>
    <t>ลงนามในสัญญา 27 ธ.ค.60 กับ หจก.พรเทพย์มงคลชัย การโยธา วงเงิน 1,834,000 บาท  ระยะเวลาก่อสร้าง 120 วัน แบ่งเป็น 1 งวดงาน สิ้นสุดสัญญา 26 เม.ย.61 อยู่ระหว่างก่อสร้างงวดงานที่ 1</t>
  </si>
  <si>
    <t xml:space="preserve"> ลงนามสัญญาซื้อขายแล้ว</t>
  </si>
  <si>
    <t xml:space="preserve"> ลงนามสัญญาจ้างแล้ว</t>
  </si>
  <si>
    <t xml:space="preserve"> อยู่ระหว่างประกาศร่างเอกสารประกวดราคาฯ ตั้งแต่ 5 - 10 ม.ค.61</t>
  </si>
  <si>
    <t>ผู้รับจ้างส่งมอบงานแล้ว อยู่ระหว่างคณะกรรมการฯตรวจรับงานจ้าง</t>
  </si>
  <si>
    <t xml:space="preserve"> ผู้รับจ้างส่งมอบงานแล้ว คณะกรรมการฯนัดตรวจรับงานจ้าง  ในวันที่ 11 ม.ค.61</t>
  </si>
  <si>
    <t>ลงนามสัญญาจ้างแล้ว</t>
  </si>
  <si>
    <t xml:space="preserve">ประกาศเชิญชวน ตั้งแต่ 9 - 25 ม.ค.61 กำหนดเสนอราคา ในวันที่ 26 ม.ค.61 </t>
  </si>
  <si>
    <t xml:space="preserve">ประกาศเชิญชวน ตั้งแต่ 29 ธ.ค.60 - 18 ม.ค.61 กำหนดเสนอราคา ในวันที่ 19 ม.ค.61 </t>
  </si>
  <si>
    <r>
      <t xml:space="preserve"> </t>
    </r>
    <r>
      <rPr>
        <b/>
        <sz val="14"/>
        <color indexed="8"/>
        <rFont val="TH SarabunPSK"/>
        <family val="2"/>
      </rPr>
      <t xml:space="preserve">ประกาศเชิญชวน ตั้งแต่ 5 - 23 ม.ค.61 กำหนดเสนอราคา วันที่ 24 ม.ค.61
</t>
    </r>
    <r>
      <rPr>
        <b/>
        <sz val="14"/>
        <color indexed="10"/>
        <rFont val="TH SarabunPSK"/>
        <family val="2"/>
      </rPr>
      <t xml:space="preserve">
</t>
    </r>
  </si>
  <si>
    <t>อยู่ระหว่างประกาศร่างเอกสารประกวดราคา ตั้งแต่วันที่ 5 - 10 ม.ค.61</t>
  </si>
  <si>
    <t xml:space="preserve"> - ประกาศผลผู้ชนะฯ เมื่อ 5 ม.ค.61 
 - คาดว่าจะลงนามในสัญญาจ้าง ภายในวันที่ 17 ม.ค.61
</t>
  </si>
  <si>
    <t xml:space="preserve"> อยู่ระหว่างกำหนดราคา</t>
  </si>
  <si>
    <t>อยู่ระหว่างจัดทำร่างขอบเขตของงาน</t>
  </si>
  <si>
    <t>อยู่ระหว่างก่อสร้าง งวดที่ 2, 12, 22</t>
  </si>
  <si>
    <t xml:space="preserve"> - วันที่ 13 ธ.ค.60 ลงนามในสัญญา
 - วันที่ 13 ธ.ค.60 ลง PO
</t>
  </si>
  <si>
    <t xml:space="preserve"> - ประกาศราคากลาง 12-15 ธ.ค.60
 - ลงนาในสัญญา 21 ธ.ค.60</t>
  </si>
  <si>
    <t xml:space="preserve"> - ลงนามในสัญญาแล้ว 
- อยู่ระหว่างรอส่งมอบของ ครบกำหนดวันที่ 29 มี.ค.61</t>
  </si>
  <si>
    <t xml:space="preserve"> - ลงนามในสัญญา 26 ธ.ค.60
 - วันที่ 26 ธ.ค.60 ลง PO
</t>
  </si>
  <si>
    <t xml:space="preserve"> - ลงนามในสัญญา 21 ธ.ค.60 (ส่งมอบ วันที่ 21 มี.ค.61)</t>
  </si>
  <si>
    <t xml:space="preserve"> - ประกาศราคากลาง 14 ธ.ค.60
 - ลงนามในสัญญา 26 ธ.ค.60 (ส่งมอบ 90 วัน)
</t>
  </si>
  <si>
    <t xml:space="preserve"> - ลงนามในสัญญาแล้ว 
- อยู่ระหว่างรอส่งมอบของ ครบกำหนดวันที่ 18 มี.ค.61</t>
  </si>
  <si>
    <t xml:space="preserve"> - วันที่ 12 ธ.ค.60 ลงนามในสัญญา
 - ส่งเบิกแล้ว</t>
  </si>
  <si>
    <t xml:space="preserve"> - วันที่ 12 ธ.ค.60 ลงนามในสัญญา
 - อยู่ระหว่างส่งมอบพัสดุ</t>
  </si>
  <si>
    <t xml:space="preserve"> - วันที่ 13 ธ.ค.60 ลงนามในสัญญา</t>
  </si>
  <si>
    <t xml:space="preserve"> - วันที่ 18 ธ.ค.60 ลงนามในสัญญา 
 - วันที่ 27 ธ.ค.60 ส่งเบิก</t>
  </si>
  <si>
    <t xml:space="preserve"> - ขออนุมัติซื้อ
 - ลงนาในสัญญา 21 ธ.ค.60
</t>
  </si>
  <si>
    <t xml:space="preserve"> - ลงนามในสัญญาแล้ว 
- อยู่ระหว่างรอส่งมอบของ ครบกำหนดวันที่ 27 ก.พ.61</t>
  </si>
  <si>
    <t xml:space="preserve"> - ลงนามในสัญญาแล้ว 
 - อยู่ระหว่างรอส่งมอบของ ครบกำหนดวันที่ 29 มี.ค.61</t>
  </si>
  <si>
    <t xml:space="preserve"> - อยู่ระหว่างเสนอ ผบช.สพฐ.ตร. ผ่าน ผบก.อก.สพฐ.ตร. จัดทำเอกสารประกวดราคา
 - คาดว่าจะลงนามสัญญาได้ภายใน เดือน มี.ค.2561 
</t>
  </si>
  <si>
    <t xml:space="preserve"> - ลงนามในสัญญา 27 ธ.ค.60
 - วันที่ 27 ธ.ค.60 ลง PO</t>
  </si>
  <si>
    <t xml:space="preserve"> - ลงนามในสัญญา 27 ธ.ค.60
 - วันที่ 27 ธ.ค.60 ลง PO
</t>
  </si>
  <si>
    <t xml:space="preserve"> - ลงนามในสัญญา 26 ธ.ค.60</t>
  </si>
  <si>
    <t xml:space="preserve"> - ลงนามในสัญญา 29 ธ.ค.60
 - วันที่ 29 ธ.ค.60 ลง PO</t>
  </si>
  <si>
    <t xml:space="preserve"> - ประกาศราคากลาง
 - อยู่ระหว่างประกาศประกวดราคา
</t>
  </si>
  <si>
    <t xml:space="preserve"> - ยื่นเสนอราคา 14 ธ.ค.60
 - ลงนามในสัญญา 27 ธ.ค.60
 - วันที่ 27 ธ.ค.60 ลง PO</t>
  </si>
  <si>
    <t xml:space="preserve"> - คณะกรรมการพิจารณาผลการประกวดราคา
 - ลงนามในสัญญา 27 ธ.ค.60</t>
  </si>
  <si>
    <t xml:space="preserve"> - รอประชุม TOR
 - คาดว่าจะลงนามในสัญญา ก.พ.61</t>
  </si>
  <si>
    <t xml:space="preserve"> - วันที่ 27 พ.ย.- 12 ธ.ค.60 ประกาศเชิญชวน
 - วันที่ 13 ธ.ค.60 ยื่นเสนอราคา
 - ลงนามในสัญญา 29 ธ.ค.60 
 - บันทึก PO  7010812302
</t>
  </si>
  <si>
    <t xml:space="preserve"> - ประชุม TOR  ส่งหนังสือหารือกรมบัญชีกลาง
 - รอหนังสือตอบข้อหารือจากกรมบัญชีกลาง
</t>
  </si>
  <si>
    <t xml:space="preserve"> - ประกาศเผยแพร่เอกสารประกวดราคาถึงวันที่ 7-24 ธ.ค.60
 - ลงนานในสัญญา 10 ม.ค.61
</t>
  </si>
  <si>
    <t xml:space="preserve"> - จัดทำคุณลักษณะเฉพาะ
 - อยู่ระหว่างคณะกรรมการพิจารณาผลการประกวดฯ
</t>
  </si>
  <si>
    <t xml:space="preserve"> - เนื่องจากเมื่อวันที่ 25 ธ.ค.60 ซึ่งเป็นวันเสนอราคา แต่ไม่มีบริษัทหรือห้างร้านเข้ามาเสนอราคา คณะกรรมการพิจารณาฯ จึงทำหนังสือเสนอหัวหน้าส่วนราชการ ยกเลิกการประกวดราคาในครั้งนี้ เพื่อดำเนินการจัดซื้อวิธีใหม่</t>
  </si>
  <si>
    <t xml:space="preserve"> - ลงนามในสัญญา 28 ธ.ค.60
 - อยู่ระหว่างส่งมอบของ</t>
  </si>
  <si>
    <t xml:space="preserve"> - ลงนามในสัญญาแล้ว 
- อยู่ระหว่างรอส่งมอบของ ครบกำหนดวันที่ 28 เม.ย.61</t>
  </si>
  <si>
    <t xml:space="preserve"> - วันที่ 3 ม.ค.61 อยู่ในขั้นตอนดำเนินการจัดทำร่างสัญญา
 - ล่าช้า เนื่องจากปรับปรุงคุณลักษณะเฉพาะใหม่ เพื่อให้ทันสมัยและเหมาะกับการใช้งานในปัจจุบัน
 - ลง PO เดือน ก.พ.61</t>
  </si>
  <si>
    <t xml:space="preserve"> - วันที่ 7 ธ.ค. 60 ลงนามในสัญญา
 - อยู่ระหว่างส่งมอบพัสดุ
</t>
  </si>
  <si>
    <t xml:space="preserve"> - อยู่ระหว่างหาข้อยุติเกี่ยวกับความพร้อมของสภาพอาคารซึ่ง ตร. จะได้กำหนดประชุมข้อยุติ ภายในวันที่ 15 ม.ค.61</t>
  </si>
  <si>
    <t xml:space="preserve"> - วันที่ 18 ธ.ค.60 ลงนามในสัญญา
 - วันที่ 18 ธ.ค.60 ลง PO</t>
  </si>
  <si>
    <t xml:space="preserve"> - วันที่ 12 ธ.ค.60 ลงนามในสัญญา
 - อยู่ระหว่างดำเนินการ</t>
  </si>
  <si>
    <t xml:space="preserve"> - วันที่ 13 ธ.ค.60 ลงนามในสัญญา
 - อยู่ระหว่างแก้ไขเอกสารเบิกจ่าย</t>
  </si>
  <si>
    <t xml:space="preserve"> - วันที่ 4 ธ.ค.60 ลงนามในใบสั่งจ้าง
 - อยู่ระหว่างจัดทำหนังสือรายงานผลการตรวจรับและส่งเบิก
</t>
  </si>
  <si>
    <t xml:space="preserve"> - วันที่ 26 ธ.ค.60 ลงนามในสัญญา
 - วันที่ 26 ธ.ค.60 ลง PO</t>
  </si>
  <si>
    <t xml:space="preserve"> - ลงนามในสัญญา 28 ธ.ค.60
 - วันที่ 29 ธ.ค.60 ลง PO</t>
  </si>
  <si>
    <t xml:space="preserve"> - วันที่ 29 ธ.ค.60 ลงนามในสัญญา 
 - อยู่ระหว่างบริหารสัญญา</t>
  </si>
  <si>
    <t xml:space="preserve"> - ลงนามในสัญญา 29 ธ.ค.60</t>
  </si>
  <si>
    <t xml:space="preserve"> - ลงนามในสัญญา 26 ธ.ค.60
 - วันที่ 26 ธ.ค.60 ลง PO</t>
  </si>
  <si>
    <t xml:space="preserve"> - คณะกรรมการพิจารณาผลการประกวดราคา
 - ลงนามในสัญญา 26 ธ.ค.60
 - วันที่ 26 ธ.ค.60 ลง PO</t>
  </si>
  <si>
    <t xml:space="preserve"> - อยู่ระหว่างคณะกรรมการพิจารณาผลการประกวดราคา
 - คาดว่าจะลงนามในสัญญา 26 ธ.ค.60
</t>
  </si>
  <si>
    <t xml:space="preserve"> - คาดว่าจะลงนามในสัญญา 26 ธ.ค.60
 - อยู่ระหว่างส่งมอบพื้นที่</t>
  </si>
  <si>
    <t xml:space="preserve"> -แต่งตั้งคณะกรรมการกำหนดราคากลาง
 - รอราคากลางจากโยธา
 - อยู่ระหว่างร่างเอกสารประกวดราคา</t>
  </si>
  <si>
    <t xml:space="preserve"> - ดำเนินการก่อสร้างงวดที่ 2</t>
  </si>
  <si>
    <t>2. อุปกรณ์ตรวจพิสูจน์หลักฐาน อาชาญากรรมคอมพิวเตอร์ สัญญาซื้อขายเลขที่ 3/2561 ลง 18 ธ.ค.60 ส่งของ 90 วัน 
 บริษัท เน็ตเซอร์พลัส จำกัด วันครบกำหนด 18 มี.ค.2561 อยู่ระหว่างรอส่งมอบ (วาง PO แล้ว 18 ธ.ค.60)</t>
  </si>
  <si>
    <t>3. กล้องวีดีโอไมดครสโคป แบบ 3 มิติ พร้อมอุปกรณ์ สัญญาซื้อขายเลขที่ 5/2561 ลง 29 ธ.ค.2560 บริษัท แสงวิทย์ ซายน์ จำกัด ส่งของ 120 วัน ครบกำหนด 28 เม.ย.61 อยู่ระหว่างรอส่งมอบ (วาง PO แล้ว 29 ธ.ค.60)</t>
  </si>
  <si>
    <t>4. เครื่องตรวจวิเคราะห์สาร เคมีวัตถุระเบิดและสารเคมีไวไฟ สัญญาซื้อขายเลขที่ 10/2560 ลง 29 ธ.ค.2560 บริษัท ซายน์ สเปค จำกัด  ส่งของ 120 วัน ครบกำหนด 28 เม.ย.61 อยู่ระหว่างรอส่งมอบ (วาง PO แล้ว 29 ธ.ค.60)</t>
  </si>
  <si>
    <t>5. เครื่องตรวจดีเอ็นเอตามมาตรฐาน ISO 17025 สัญญาซื้อขายเลขที่ 6/2560 ลง 29 ธ.ค.60 บริษัท ยีนพลัส จำกัด ส่งของ 60 วัน ครบกำหนด 27 ก.พ.61 อยู่ระหว่างรอส่งมอบ (วาง PO แล้ว 29 ธ.ค.60)</t>
  </si>
  <si>
    <t>6.1 แว่นขยายสำหรับตรวจลายนิ้วมือ เบิกจ่ายแล้ว 21 พ.ย.60</t>
  </si>
  <si>
    <t>6.2 ชุดตรวจลายนิ้วมือแฝงและฝ่ามือแบบอัตโนมัติแบบกระเป๋าหิ้ว สัญญาซื้อขายเลขที่ 1/2561 ลงวันที่ 18 ธ.ค.60จาก บริษัทพรพลอะนาลิติคอล จำกัด ส่งของ 180 วัน ครบกำหนด 16 มิ.ย.61  อยู่ระหว่างรอส่งมอบ (วาง PO แล้ว 18 ธ.ค.60)</t>
  </si>
  <si>
    <t>6.3 เครื่องตรวจเปรียบเทียบลายนิ้วมือและฝ่ามือพร้อมเครื่องอ่าน สัญญาซื้อขายเลขที่ 2/2561 ลงวันที่ 18 ธ.ค.60จาก บริษัทพรพลอะนาลิติคอล จำกัด ส่งของ 180 วัน ครบกำหนด 16 มิ.ย.61 อยู่ระหว่างรอส่งมอบ (วาง PO แล้ว 18 ธ.ค.60)</t>
  </si>
  <si>
    <t>6.4 เครื่องคอมพิวเตอร์ พร้อมอุปกรณ์ รวม 4 รายการ เบิกจ่ายแล้ว 12 ธ.ค.60</t>
  </si>
  <si>
    <t>7. เครื่อง GC สำหรับใช้ในการวิเคราะห์ยาเสพติด สัญญาซื้อขายเลขที่ 8/2560 ลง 29 ธ.ค.60 บริษัท ซายน์ สเปค จำกัด ส่งมอบ 90 วัน ครบกำหนด 29 มี.ค.61 อยู่ระหว่างรอส่งมอบ (วาง PO แล้ว 29 ธ.ค.60</t>
  </si>
  <si>
    <t>1. การพัฒนาระบบโครงข่ายบูรณาการฐานข้อมูล
นิติวิทยาศาสตร์ อยู่ระหว่างขออนุมัติใช้
คุณลักษณะเฉพาะ 
2. จัดซื้อเครื่องตรวจพิสูจน์เปรียบเทียบลายนิ้วมือ
และฝ่ามือพร้อมเครื่องอ่านลายนิ้วมือ : 
อยู่ระหว่างขออนุมัติใช้คุณลักษณะเฉพาะ
3. จัดซื้อครุภัณฑ์วิทยาศาสตร์ในการตรวจ
หารอยลายนิ้วมือแฝง : อยู่ระหว่างแก้ไข
คุณลักษณะเฉพาะ                                      
4. อยู่ระหว่างหารือแนวทางการจัดหากับกรมบัญชีกลางกรณีสำนักงบประมาณอนุมัติเงินประจำงวดเป็นครั้งๆ ไม่ครบตาม พ.ร.บ.งบประมาณและรอผลการพิจารณาจากกรมบัญชีกลาง</t>
  </si>
  <si>
    <t>อยู่ระหว่าง ยธ.จัดทำ ปร4 และ ปร5</t>
  </si>
  <si>
    <t xml:space="preserve"> - ไม่มีผู้เสนอราคาอยู่ระหว่างดำเนินการขออนุมัติยกเลิกและขอรับความเห็นชอบประกวดราคาใหม่</t>
  </si>
  <si>
    <t xml:space="preserve">  - 4 ธ.ค.60 ลงนามสัญญา ครบกำหนดส่งของ 2 ก.ค.61</t>
  </si>
  <si>
    <t xml:space="preserve"> - 18 ธ.ค.60 แจ้ง คกก.จัดซื้อ/อยู่ระหว่าง คกก.รายงานผล</t>
  </si>
  <si>
    <t xml:space="preserve">  - 18 ธ.ค.60 แจ้ง คกก.จัดซื้อ /อยู่ระหว่าง คกก.รายงานผล</t>
  </si>
  <si>
    <t xml:space="preserve">  - 29 ธ.ค.60 ลงนามสัญญา ครบกำหนด 28 ม.ค.61</t>
  </si>
  <si>
    <t xml:space="preserve"> - ทำสัญญาแล้ว
 - ครบกำหนดส่งมอบ 30 ม.ค.61</t>
  </si>
  <si>
    <t xml:space="preserve"> - ทำสัญญาแล้ว
 - 3 ม.ค.61 ส่งมอบแล้ว</t>
  </si>
  <si>
    <t xml:space="preserve"> - ทำสัญญาแล้ว
 - 8 ม.ค.61 ส่งมอบแล้ว</t>
  </si>
  <si>
    <t xml:space="preserve"> - 29 ธ.ค.60 ลงนามสัญญา</t>
  </si>
  <si>
    <t xml:space="preserve"> - 15 ธ.ค.60 ลงนามสัญญา</t>
  </si>
  <si>
    <t xml:space="preserve"> - 14 ธ.ค.60 ลงนามสัญญา</t>
  </si>
  <si>
    <t xml:space="preserve"> - 28 ธ.ค.60 ลงนามสัญญา</t>
  </si>
  <si>
    <t>ประกาศเชิญชวนวันที่ 10 ม.ค.61</t>
  </si>
  <si>
    <t>อยู่ระหว่างเสนอรายงานขอซื้อฯ</t>
  </si>
  <si>
    <t>อยู่ระหว่างการดำเนินการของคณะกรรมการจัดซื้อฯ</t>
  </si>
  <si>
    <t>ลงนามในสัญญาเมื่อ 29 ธ.ค.60 ใบสั่งซื้อเลขที่ 1/2561 ลง 29 ธ.ค.60</t>
  </si>
  <si>
    <t>ประกาศร่างเชิญชวนวันที่ 11 ม.ค.61</t>
  </si>
  <si>
    <t>ประกาศเชิญชวนวันที่ 25 ธ.ค.60 กำหนดเสนอราคาวันที่ 15 ม.ค.61</t>
  </si>
  <si>
    <t xml:space="preserve"> - แว่นตากันสะเก็ด อยู่ระหว่างการดำเนินการของคณะกรรมการ TOR                 - เสื้อเกราะ แจ้ง บช.ศ. ให้ตรวจสอบคุณลักษณะเฉพาะหนังสือ สกบ. ที่ 0008.423/3895 ลง 27 ธ.ค.60</t>
  </si>
  <si>
    <t>อยู่ระหว่าง บข.ส. จัดทำคุณลักษณะเฉพาะ</t>
  </si>
  <si>
    <t>เสนอราคาวันที่ 19 ม.ค.61</t>
  </si>
  <si>
    <t xml:space="preserve"> - ลงนามสัญญาแล้ว</t>
  </si>
  <si>
    <t xml:space="preserve">  - 18 ธ.ค.60 รองนายกรัฐมนตรีอนุมัติซื้อ
 - 26 ธ.ค.60 ลงนามสัญญา ครบกำหนด 19 ก.พ.62</t>
  </si>
  <si>
    <t xml:space="preserve">  -18 ธ.ค.60 รองนายกรัฐมนตรีอนุมัติซื้อ
 -25 ธ.ค.60 ลงนามสัญญา  ครบกำหนด 18 มิ.ย.62</t>
  </si>
  <si>
    <t xml:space="preserve"> - 19 ธ.ค.60 อยู่ระหว่างเสนอ ตร.ขออนุมัติแผน</t>
  </si>
  <si>
    <t xml:space="preserve"> - 28 ก.ย.60 ลงนามสัญญา 
16 พ.ย.60 ส่งเบิกงวดแรก ร้อยละ 7.5
 - อยู่ระหว่างเสนอ ตร. แต่งตั้ง คกก.ตรวจรับ</t>
  </si>
  <si>
    <t xml:space="preserve"> - 1 ธ.ค.60 ผบ.ตร.แต่งตั้ง คกก.ร่างขอบเขตของงาน 
 - 29 ธ.ค.60 คณะกรรมการรายงานการจัดทำร่างขอบเขตของงาน อยู่ระหว่างขออนุมัติใช้ขอบเขตของงาน</t>
  </si>
  <si>
    <t xml:space="preserve"> - 18 ธ.ค.60 รองนายกรัฐมนตรีอนุมัติซื้อ
 - 26 ธ.ค.60 ลงนามสัญญา  ครบกำหนด 19 ก.พ.62</t>
  </si>
  <si>
    <t xml:space="preserve"> - 18 ธ.ค.60 รองนายกรัฐมนตรีอนุมัติซื้อ 
 - 22 ธ.ค.60 ลงนามสัญญา ครบกำหนด 22 ส.ค.62</t>
  </si>
  <si>
    <t xml:space="preserve">  - 4 ม.ค.61 ลงนามสัญญา  ครบกำหนด 26 ก.ย.62</t>
  </si>
  <si>
    <t xml:space="preserve"> - 29 ธ.ค.60 คกก.รายงานการจัดทำร่างขอบเขตของงาน อยู่ระหว่างขออนุมัติใช้ขอบเขตของงาน</t>
  </si>
  <si>
    <t xml:space="preserve"> - อยู่ระหว่างการดำเนินการของคณะกรรมการ TOR</t>
  </si>
  <si>
    <t>11 ม.ค.61 ต่อรองราคาตามสั่งการ รองนายกรัฐมนตรี</t>
  </si>
  <si>
    <t xml:space="preserve"> - ไม่มีผู้เสนอราคา
 - จัดหาด้วยวิธีการคัดเลือก
 - 12 ม.ค.61 พิจารณาผล</t>
  </si>
  <si>
    <t xml:space="preserve"> - ทำสัญญาแล้ว
 - 15 ม.ค.61 ส่งมอบ</t>
  </si>
  <si>
    <t xml:space="preserve"> - 15 ม.ค.61 เสนอราคา
 - 30 ม.ค.61 ลงนามสัญญา</t>
  </si>
  <si>
    <t xml:space="preserve"> - 6 ม.ค.61 เสนอราคา
 - 25 ม.ค.61 ลงนามสัญญา</t>
  </si>
  <si>
    <t xml:space="preserve"> - 8 ม.ค.61 เสนอราคา
 - 25 ม.ค.61 ลงนามสัญญา</t>
  </si>
  <si>
    <t xml:space="preserve"> - 15 ม.ค.61 ประกาศประกวดราคา</t>
  </si>
  <si>
    <t xml:space="preserve"> - อยู่ระหว่างคณะกรรมการพิจารณาผลการคัดเลือก</t>
  </si>
  <si>
    <t>2500758001110260 กล้องวงจ</t>
  </si>
  <si>
    <t>ลงนามสัญญา วันที่ 11 ม.ค.61 กับ บริษัท แอลแอนเอ็ม ซัพพลาย แอนด์ เซอร์วิส จำกัด</t>
  </si>
  <si>
    <t>1. การพัฒนาระบบโครงข่ายบูรณาการฐานข้อมูลนิติวิทยาศาสตร์  : อยู่ระหว่างขออนุมัติใช้คุณลักษณะเฉพาะ
2. จัดซื้อเครื่องตรวจพิสูจน์เปรียบเทียบลายนิ้วมือและฝ่ามือพร้อมเครื่องอ่านลายนิ้วมือ : อยู่ระหว่างแก้ไขคุณลักษณะเฉพาะ
3. จัดซื้อครุภัณฑ์วิทยาศาสตร์ในการตรวจหารอยลายนิ้วมือแฝง : อยู่ระหว่างแก้ไขคุณลักษณะเฉพาะ
4.อยู่ระหว่างหารือแนวทางการจัดหากับ กรมบัญชีกลาง กรณีสำนักงบประมาณอนุมัติเงินประจำงวดไม่ครบตาม พ.ร.บ.งบประมาณ และรอผล การพิจารณาจากกรมบัญชีกลาง
5. ลง PO ภายใน ก.พ.61</t>
  </si>
  <si>
    <t>สกบ. ดำเนินการจัดหา</t>
  </si>
  <si>
    <t xml:space="preserve"> - ขณะนี้อยู่ระหว่างรอผลการพิจารณาการอุทธรณ์ของคณะกรรมการพิจารณาผลการอุทธรณ์ จากกรมบัญชีกลาง </t>
  </si>
  <si>
    <t xml:space="preserve"> - อยู่ระหว่าง บช.น. จัดทำคุณลักษณะเฉพาะของพัสดุ  </t>
  </si>
  <si>
    <t xml:space="preserve"> - สกบ.มีหนังสือที่ 0008.322/3729 ลง 14 ธ.ค.60 ขอให้ สงป. ตรวจสอบงบประมาณ ต้องโอนไปให้กับหน่วยบัญชาการถวายความปลอดภัยรักษาพระองค์ ตาม พ.ร.บ.ระเบียบบริหารราชการในพระองค์ พ.ศ.2560 หรือไม่อย่างใด</t>
  </si>
  <si>
    <t>ปืนเล็กสั้น ขนาด 5.56 มม. สกบ. แขวงนครไชยศรี เขตดุสิต กรุงเทพมหานคร  (ผูกพันใหม่   งบประมาณทั้งสิ้น 2,163,053,900  ปี 2561 ตั้งงบประมาณ = 432,610,700-108,152,600 คงเหลือ 324,458,100 ,  ปี 2562 ผูกพันงบประมาณ = 1,730,443,200)</t>
  </si>
  <si>
    <t xml:space="preserve"> ปืนเล็กยาว ขนาด 5.56 มม. สกบ.แขวงนครไชยศรี เขตดุสิต กรุงเทพมหานคร 6000 กระบอก (ผูกพันเก่า งบประมาณทั้งสิ้น = 554,688,000 , ปี 2560 ตั้งงบประมาณ = 55,468,800 , ปี 2561 ตั้งงบประมาณ = 166,406,400 , ปี 2562 ผูกพันงบประมาณ = 332,812,800)</t>
  </si>
  <si>
    <t xml:space="preserve"> ปืนยาวปราบจราจล ชนิดใช้แก๊ส สกบ.แขวงนครไชยศรี เขตดุสิต กรุงเทพมหานคร 1000 กระบอก (ผูกพันเก่า งบประมาณทั้งสิ้น = 86,000,000 , ปี 2560 ตั้งงบประมาณ = 17,200,000 , ปี 2561 ตั้งงบประมาณ = 68,800,000)</t>
  </si>
  <si>
    <t>ปืนสั้นปราบจราจล ชนิดใช้แก๊ส สกบ. แขวงนครไชยศรี เขตดุสิต กรุงเทพมหานคร 1000 กระบอก (ผูกพันเก่า งบประมาณทั้งสิ้น = 58,000,000 , ปี 2560 ตั้งงบประมาณ = 11,600,000 , ปี 2561 ตั้งงบประมาณ = 46,400,000)</t>
  </si>
  <si>
    <t>ลูกระเบิดแก๊สน้ำตาแบบหมุนรอบตัว สกบ.แขวงนครไชยศรี เขตดุสิต กรุงเทพมหานคร 5000 ลูก (ผูกพันเก่า งบประมาณทั้งสิ้น = 15,000,000 , ปี 2560 ตั้งงบประมาณ = 3,000,000 , ปี 2561 ตั้งงบประมาณ = 12,000,000)</t>
  </si>
  <si>
    <t>ลูกยิงแบบต่างๆ สกบ. แขวงนครไชยศรี เขตดุสิต กรุงเทพมหานคร (ผูกพันเก่า งบประมาณทั้งสิ้น = 28,750,000 , ปี 2560 ตั้งงบประมาณ = 5,750,000 , ปี 2561 ตั้งงบประมาณ = 23,000,000)</t>
  </si>
  <si>
    <t>รถยนต์หุ้มเกราะกันกระสุน ล้อยาง 4X4 ศชต.ตำบลสะเตง อำเภอเมืองยะลา จังหวัดยะลา 16 คัน (ผูกพันเก่า งบประมาณทั้งสิ้น  = 221,875,200 , ปี 2560 ตั้งงบประมาณ = 44,375,100 , ปี 2561 ตั้งงบประมาณ = 177,500,100)</t>
  </si>
  <si>
    <t>โครงการที่พักอาศัยให้กับหน่วยงานต่างๆ ของสำนักงานตำรวจแห่งชาติ แขวงตลาดบางเขน เขตหลักสี่ กรุงเทพมหานคร 4 อาคาร (ผูกพันใหม่ งบประมาณทั้งสิ้น = 3,770,100,000 , ปี 2561 ตั้งงบประมาณ = 418,900,000 , ปี 2562 ผูกพันงบประมาณ = 1,675,600,000-18,850,500 คงเหลือ 1,656,749,500 , ปี 2563 ผูกพันงบประมาณ = 1,675,600,000-18,850,500 คงเหลือ 1,656,749,500)</t>
  </si>
  <si>
    <t>โครงการอาคารสนับสนุนการถวายความปลอดภัยพร้อมที่พักอาศัยสำนักงานนายตำรวจราชสำนักประจำ (สง.นรป.) แขวงบางซื่อ เขตบางซื่อ กรุงเทพมหานคร 1 หลัง (ผูกพันใหม่ งบประมาณทั้งสิ้น = 77,400,000 , ปี 2561 ตั้งงบประมาณ = 15,480,000 - 154,800 คงเหลือ 15,325,200 , ปี 2562 ผูกพันงบประมาณ = 61,920,000 - 619,200 คงเหลือ 61,300,800)</t>
  </si>
  <si>
    <t>ความก้าวหน้า/ปัญหา 
ประชุมระดับ จนท.
 ครั้งที่ 4/2561
วันที่ 21 มี.ค.61</t>
  </si>
  <si>
    <t>อยู่ระหว่างคณะกรรมการพิจารณาผลการเสนอราคา คาดว่าจะลงนามในสัญญาได้ภายในวันที่ 29 มี.ค.61</t>
  </si>
  <si>
    <t>ดำเนินการจัดจ้างโดยวิธี e-bidding
- 14-19 มี.ค.61 เผยแพร่ร่างประกาศและเอกสารประกวดราคาเพื่อรับฟังคำวิจารณ์
- 20 มี.ค.- 23 เม.ย.61 เผยแพร่ประกาศและเอกสารประกวดราคา
- 24 เม.ย.61 เสนอราคาผ่านระบบ e-GP
- 25-26 เม.ย.61 พิจารณาผลการประกวดราคาและขอรับความเห็นชอบ
- 27-30 เม.ย.61 เสนอเรื่องขออนุมัติจัดซื้อจัดจ้างต่อ ผบ.ตร., ประกาศผู้ชนะการเสนอราคาในระบบ e-GP
- 1- 9  พ.ค.61 เว้นระยะเวลาอุทธรณ์
- 10 พ.ค.61 ลงนามในสัญญา</t>
  </si>
  <si>
    <t>อยู่ระหว่างขออนุมัติยกเลิกการจัดซื้อ</t>
  </si>
  <si>
    <t>อยู่ระหว่างเสนอขออนุมัติซื้อ</t>
  </si>
  <si>
    <t xml:space="preserve">เสนอราคาวันที่ 16 มี.ค.61 คกก.จัดซื้อฯ นัดพิจารณาผลวันที่ 19 มี.ค.61 </t>
  </si>
  <si>
    <t>บริษัทฯ ผู้ขายแจ้งยืนยันลดราคา  อยู่ระหว่างเสนอขออนุมัติซื้อ</t>
  </si>
  <si>
    <t xml:space="preserve"> - 15 มี.ค.61 ทำสัญญาจ้างออกแบบฯ</t>
  </si>
  <si>
    <t xml:space="preserve"> -  อยู่ระหว่างแจ้งบริษัทผู้ชนะมาทำสัญญา วันที่ 20 มี.ค.61</t>
  </si>
  <si>
    <t>เครื่องตรวจหนังสือเดินทางพร้อมอุปกรณ์ และติดตั้ง(PIBICS) ณ สนามบินนานาชาติอู่ตะเภาแห่งใหม่ ตม.จว.ระยอง ตำบลพลา อำเภอบ้านฉาง จังหวัดระยอง</t>
  </si>
  <si>
    <t>ความก้าวหน้า/ปัญหา 
ประชุมระดับ ตร.
 ครั้งที่ 4/2561
วันที่ 6 มิ.ย.61</t>
  </si>
  <si>
    <t>โอนคืน ตร.แล้วเต็มจำนวน</t>
  </si>
  <si>
    <t>รวมครุภํณฑ์</t>
  </si>
  <si>
    <t>รายงาน ณ : 1 มิ.ย.61</t>
  </si>
  <si>
    <t>ตู้สำนักงานสำเร็จรูป (สกบ.)</t>
  </si>
  <si>
    <t>เสาธงและธงอาเซียน (สกบ.)</t>
  </si>
  <si>
    <t>ธงอาเซียนพร้อมฐานยึด (สกบ.)</t>
  </si>
  <si>
    <t xml:space="preserve"> ครุภัณฑ์หมวกนิรภัยติดกล้อง</t>
  </si>
  <si>
    <t xml:space="preserve"> ครุภัณฑ์กล้องติดรถยนต์</t>
  </si>
  <si>
    <t xml:space="preserve"> ป้ายไฟจุดตรวจจุดสกัด</t>
  </si>
  <si>
    <t xml:space="preserve"> ป้ายบอกทางสะท้อนแสง</t>
  </si>
  <si>
    <t xml:space="preserve">ค่าก่อสร้างแนวรั้วพร้อมประตูเข้า - ออก 
บริเวณด้านหน้าอาคารที่ทำการ ภ.จว.ประจวบคีรีขันธ์ </t>
  </si>
  <si>
    <t xml:space="preserve">ก่อสร้างรูปหล่อ พล.ต.อ.เผ่า ศรียานนท์ </t>
  </si>
  <si>
    <t>ค่าปรับปรุงสนาม (บก.สอ.บช.ตชด.)</t>
  </si>
  <si>
    <t>คันกั้นน้ำ</t>
  </si>
  <si>
    <t>ปรับปรุงประตูคุ้มภัย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</si>
</sst>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#,##0;[Red]#,##0"/>
  </numFmts>
  <fonts count="39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8"/>
      <name val="Arial"/>
      <family val="2"/>
    </font>
    <font>
      <sz val="14"/>
      <name val="AngsanaUPC"/>
      <family val="1"/>
    </font>
    <font>
      <sz val="10"/>
      <name val="Arial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b/>
      <sz val="10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u/>
      <sz val="12"/>
      <color indexed="8"/>
      <name val="TH SarabunPSK"/>
      <family val="2"/>
    </font>
    <font>
      <sz val="10"/>
      <name val="Arial"/>
      <family val="2"/>
    </font>
    <font>
      <b/>
      <u val="singleAccounting"/>
      <sz val="14"/>
      <color indexed="8"/>
      <name val="TH SarabunPSK"/>
      <family val="2"/>
    </font>
    <font>
      <b/>
      <u/>
      <sz val="16"/>
      <name val="TH SarabunIT๙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  <charset val="222"/>
    </font>
    <font>
      <sz val="14"/>
      <color indexed="8"/>
      <name val="TH SarabunPSK"/>
      <family val="2"/>
      <charset val="22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4"/>
      <color indexed="8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745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3" fillId="0" borderId="0"/>
    <xf numFmtId="0" fontId="4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33" fillId="0" borderId="0"/>
    <xf numFmtId="0" fontId="34" fillId="0" borderId="0"/>
    <xf numFmtId="0" fontId="35" fillId="0" borderId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</cellStyleXfs>
  <cellXfs count="326">
    <xf numFmtId="0" fontId="0" fillId="0" borderId="0" xfId="0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Border="1" applyAlignment="1">
      <alignment horizontal="center"/>
    </xf>
    <xf numFmtId="187" fontId="7" fillId="0" borderId="0" xfId="283" applyNumberFormat="1" applyFont="1" applyBorder="1"/>
    <xf numFmtId="43" fontId="7" fillId="0" borderId="0" xfId="283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3" fontId="7" fillId="0" borderId="1" xfId="283" applyFont="1" applyFill="1" applyBorder="1" applyAlignment="1">
      <alignment vertical="center" wrapText="1"/>
    </xf>
    <xf numFmtId="43" fontId="7" fillId="0" borderId="1" xfId="28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283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3" fontId="7" fillId="0" borderId="0" xfId="283" applyFont="1" applyFill="1" applyBorder="1" applyAlignment="1">
      <alignment horizontal="center" vertical="center" wrapText="1"/>
    </xf>
    <xf numFmtId="187" fontId="7" fillId="0" borderId="0" xfId="283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187" fontId="6" fillId="0" borderId="0" xfId="283" applyNumberFormat="1" applyFont="1" applyBorder="1"/>
    <xf numFmtId="0" fontId="7" fillId="2" borderId="0" xfId="0" applyFont="1" applyFill="1" applyBorder="1"/>
    <xf numFmtId="187" fontId="7" fillId="0" borderId="1" xfId="283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/>
    </xf>
    <xf numFmtId="43" fontId="8" fillId="0" borderId="1" xfId="283" applyFont="1" applyFill="1" applyBorder="1" applyAlignment="1">
      <alignment horizontal="center" vertical="center" wrapText="1"/>
    </xf>
    <xf numFmtId="187" fontId="8" fillId="0" borderId="0" xfId="0" applyNumberFormat="1" applyFont="1" applyBorder="1" applyAlignment="1">
      <alignment horizontal="center"/>
    </xf>
    <xf numFmtId="0" fontId="9" fillId="0" borderId="0" xfId="0" applyFont="1" applyBorder="1"/>
    <xf numFmtId="187" fontId="9" fillId="0" borderId="2" xfId="283" applyNumberFormat="1" applyFont="1" applyBorder="1"/>
    <xf numFmtId="43" fontId="7" fillId="0" borderId="0" xfId="283" applyFont="1" applyFill="1" applyBorder="1" applyAlignment="1">
      <alignment vertical="center" wrapText="1"/>
    </xf>
    <xf numFmtId="43" fontId="8" fillId="0" borderId="1" xfId="283" applyFont="1" applyBorder="1" applyAlignment="1">
      <alignment horizontal="center" vertical="center"/>
    </xf>
    <xf numFmtId="43" fontId="7" fillId="0" borderId="0" xfId="283" applyFont="1" applyBorder="1" applyAlignment="1">
      <alignment horizontal="center" vertical="center"/>
    </xf>
    <xf numFmtId="43" fontId="6" fillId="0" borderId="0" xfId="283" applyFont="1" applyBorder="1" applyAlignment="1">
      <alignment horizontal="center" vertical="center"/>
    </xf>
    <xf numFmtId="43" fontId="9" fillId="0" borderId="0" xfId="283" applyFont="1" applyBorder="1" applyAlignment="1">
      <alignment horizontal="center" vertical="center"/>
    </xf>
    <xf numFmtId="43" fontId="8" fillId="0" borderId="0" xfId="0" applyNumberFormat="1" applyFont="1" applyFill="1" applyBorder="1"/>
    <xf numFmtId="43" fontId="8" fillId="0" borderId="0" xfId="0" applyNumberFormat="1" applyFont="1" applyFill="1" applyBorder="1" applyAlignment="1">
      <alignment vertical="center" wrapText="1"/>
    </xf>
    <xf numFmtId="43" fontId="7" fillId="0" borderId="0" xfId="0" applyNumberFormat="1" applyFont="1" applyFill="1" applyBorder="1"/>
    <xf numFmtId="43" fontId="7" fillId="0" borderId="0" xfId="283" applyFont="1" applyFill="1" applyBorder="1"/>
    <xf numFmtId="43" fontId="7" fillId="0" borderId="1" xfId="283" applyFont="1" applyFill="1" applyBorder="1"/>
    <xf numFmtId="43" fontId="6" fillId="0" borderId="0" xfId="283" applyFont="1" applyFill="1" applyBorder="1"/>
    <xf numFmtId="43" fontId="9" fillId="0" borderId="2" xfId="283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right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43" fontId="8" fillId="6" borderId="4" xfId="28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3" fontId="8" fillId="0" borderId="1" xfId="283" applyFont="1" applyBorder="1" applyAlignment="1">
      <alignment horizontal="center"/>
    </xf>
    <xf numFmtId="43" fontId="7" fillId="0" borderId="1" xfId="283" applyFont="1" applyFill="1" applyBorder="1" applyAlignment="1">
      <alignment horizontal="left" vertical="center" wrapText="1"/>
    </xf>
    <xf numFmtId="43" fontId="8" fillId="4" borderId="1" xfId="283" applyFont="1" applyFill="1" applyBorder="1" applyAlignment="1">
      <alignment horizontal="right"/>
    </xf>
    <xf numFmtId="43" fontId="8" fillId="5" borderId="1" xfId="283" applyFont="1" applyFill="1" applyBorder="1" applyAlignment="1">
      <alignment horizontal="center" vertical="center" wrapText="1"/>
    </xf>
    <xf numFmtId="43" fontId="8" fillId="6" borderId="4" xfId="283" applyFont="1" applyFill="1" applyBorder="1" applyAlignment="1">
      <alignment horizontal="right"/>
    </xf>
    <xf numFmtId="43" fontId="8" fillId="0" borderId="0" xfId="283" applyFont="1" applyBorder="1" applyAlignment="1">
      <alignment horizontal="center"/>
    </xf>
    <xf numFmtId="43" fontId="7" fillId="0" borderId="0" xfId="283" applyFont="1" applyBorder="1"/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283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7" fillId="0" borderId="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43" fontId="7" fillId="0" borderId="5" xfId="283" applyFont="1" applyFill="1" applyBorder="1" applyAlignment="1">
      <alignment vertical="center" wrapText="1"/>
    </xf>
    <xf numFmtId="43" fontId="7" fillId="0" borderId="1" xfId="387" applyFont="1" applyFill="1" applyBorder="1" applyAlignment="1">
      <alignment horizontal="center" vertical="center" wrapText="1"/>
    </xf>
    <xf numFmtId="43" fontId="7" fillId="0" borderId="1" xfId="387" applyNumberFormat="1" applyFont="1" applyFill="1" applyBorder="1" applyAlignment="1">
      <alignment horizontal="center" vertical="center" wrapText="1"/>
    </xf>
    <xf numFmtId="43" fontId="8" fillId="0" borderId="1" xfId="387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/>
    </xf>
    <xf numFmtId="43" fontId="8" fillId="6" borderId="4" xfId="283" applyFont="1" applyFill="1" applyBorder="1" applyAlignment="1">
      <alignment horizontal="right" vertical="center"/>
    </xf>
    <xf numFmtId="43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7" fontId="6" fillId="0" borderId="0" xfId="283" applyNumberFormat="1" applyFont="1" applyFill="1" applyBorder="1"/>
    <xf numFmtId="0" fontId="6" fillId="0" borderId="0" xfId="283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7" fillId="0" borderId="1" xfId="283" applyFont="1" applyBorder="1" applyAlignment="1">
      <alignment horizontal="center" vertical="center"/>
    </xf>
    <xf numFmtId="43" fontId="6" fillId="0" borderId="0" xfId="0" applyNumberFormat="1" applyFont="1" applyFill="1" applyBorder="1"/>
    <xf numFmtId="1" fontId="8" fillId="4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8" fillId="6" borderId="3" xfId="0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43" fontId="9" fillId="0" borderId="2" xfId="283" applyFont="1" applyBorder="1"/>
    <xf numFmtId="43" fontId="6" fillId="0" borderId="0" xfId="283" applyFont="1" applyBorder="1"/>
    <xf numFmtId="43" fontId="7" fillId="0" borderId="0" xfId="28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8" fillId="4" borderId="1" xfId="0" applyNumberFormat="1" applyFont="1" applyFill="1" applyBorder="1" applyAlignment="1">
      <alignment horizontal="center"/>
    </xf>
    <xf numFmtId="43" fontId="8" fillId="0" borderId="0" xfId="283" applyFont="1" applyFill="1" applyBorder="1" applyAlignment="1">
      <alignment vertical="center" wrapText="1"/>
    </xf>
    <xf numFmtId="43" fontId="8" fillId="0" borderId="0" xfId="283" applyFont="1" applyFill="1" applyBorder="1"/>
    <xf numFmtId="0" fontId="13" fillId="0" borderId="1" xfId="0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43" fontId="7" fillId="0" borderId="0" xfId="283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wrapText="1"/>
    </xf>
    <xf numFmtId="43" fontId="8" fillId="0" borderId="0" xfId="283" applyFont="1" applyFill="1" applyBorder="1" applyAlignment="1">
      <alignment horizontal="center"/>
    </xf>
    <xf numFmtId="0" fontId="9" fillId="0" borderId="0" xfId="0" applyFont="1" applyFill="1" applyBorder="1"/>
    <xf numFmtId="187" fontId="9" fillId="0" borderId="0" xfId="283" applyNumberFormat="1" applyFont="1" applyFill="1" applyBorder="1" applyAlignment="1">
      <alignment horizontal="center"/>
    </xf>
    <xf numFmtId="43" fontId="9" fillId="0" borderId="0" xfId="283" applyFont="1" applyFill="1" applyBorder="1" applyAlignment="1">
      <alignment horizontal="center" vertical="center"/>
    </xf>
    <xf numFmtId="43" fontId="6" fillId="0" borderId="0" xfId="283" applyFont="1" applyFill="1" applyBorder="1" applyAlignment="1">
      <alignment horizontal="center" vertical="center"/>
    </xf>
    <xf numFmtId="187" fontId="9" fillId="0" borderId="0" xfId="283" applyNumberFormat="1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3" fontId="8" fillId="0" borderId="0" xfId="283" applyFont="1" applyFill="1" applyBorder="1" applyAlignment="1">
      <alignment horizontal="center" vertical="center"/>
    </xf>
    <xf numFmtId="0" fontId="9" fillId="0" borderId="0" xfId="283" applyNumberFormat="1" applyFont="1" applyFill="1" applyBorder="1" applyAlignment="1">
      <alignment horizontal="center"/>
    </xf>
    <xf numFmtId="0" fontId="9" fillId="0" borderId="0" xfId="283" applyNumberFormat="1" applyFont="1" applyBorder="1" applyAlignment="1">
      <alignment horizontal="center"/>
    </xf>
    <xf numFmtId="187" fontId="9" fillId="0" borderId="0" xfId="283" applyNumberFormat="1" applyFont="1" applyBorder="1" applyAlignment="1">
      <alignment horizontal="center"/>
    </xf>
    <xf numFmtId="43" fontId="7" fillId="0" borderId="0" xfId="283" applyFont="1" applyFill="1" applyBorder="1" applyAlignment="1">
      <alignment vertical="center"/>
    </xf>
    <xf numFmtId="0" fontId="8" fillId="6" borderId="6" xfId="0" applyFont="1" applyFill="1" applyBorder="1" applyAlignment="1">
      <alignment horizontal="center" vertical="center"/>
    </xf>
    <xf numFmtId="43" fontId="8" fillId="6" borderId="6" xfId="283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0" fontId="28" fillId="0" borderId="0" xfId="3739" applyFont="1"/>
    <xf numFmtId="0" fontId="28" fillId="0" borderId="0" xfId="3739" applyFont="1" applyFill="1"/>
    <xf numFmtId="43" fontId="28" fillId="0" borderId="0" xfId="3739" applyNumberFormat="1" applyFont="1"/>
    <xf numFmtId="0" fontId="29" fillId="0" borderId="0" xfId="3739" applyFont="1"/>
    <xf numFmtId="43" fontId="29" fillId="0" borderId="7" xfId="3739" applyNumberFormat="1" applyFont="1" applyBorder="1"/>
    <xf numFmtId="187" fontId="29" fillId="0" borderId="8" xfId="3739" applyNumberFormat="1" applyFont="1" applyBorder="1"/>
    <xf numFmtId="43" fontId="29" fillId="0" borderId="8" xfId="3739" applyNumberFormat="1" applyFont="1" applyBorder="1"/>
    <xf numFmtId="43" fontId="29" fillId="0" borderId="8" xfId="3739" applyNumberFormat="1" applyFont="1" applyBorder="1" applyAlignment="1">
      <alignment horizontal="center"/>
    </xf>
    <xf numFmtId="187" fontId="29" fillId="0" borderId="8" xfId="3739" applyNumberFormat="1" applyFont="1" applyBorder="1" applyAlignment="1">
      <alignment vertical="center"/>
    </xf>
    <xf numFmtId="0" fontId="29" fillId="0" borderId="8" xfId="3739" applyFont="1" applyBorder="1" applyAlignment="1">
      <alignment horizontal="center"/>
    </xf>
    <xf numFmtId="43" fontId="28" fillId="0" borderId="9" xfId="1800" applyFont="1" applyBorder="1"/>
    <xf numFmtId="43" fontId="28" fillId="0" borderId="10" xfId="1800" applyFont="1" applyBorder="1"/>
    <xf numFmtId="43" fontId="28" fillId="0" borderId="10" xfId="3739" applyNumberFormat="1" applyFont="1" applyBorder="1" applyAlignment="1">
      <alignment horizontal="center"/>
    </xf>
    <xf numFmtId="187" fontId="28" fillId="0" borderId="10" xfId="3739" applyNumberFormat="1" applyFont="1" applyBorder="1" applyAlignment="1">
      <alignment horizontal="center"/>
    </xf>
    <xf numFmtId="43" fontId="28" fillId="0" borderId="10" xfId="3739" applyNumberFormat="1" applyFont="1" applyFill="1" applyBorder="1"/>
    <xf numFmtId="187" fontId="28" fillId="0" borderId="10" xfId="3739" applyNumberFormat="1" applyFont="1" applyFill="1" applyBorder="1" applyAlignment="1">
      <alignment vertical="center"/>
    </xf>
    <xf numFmtId="0" fontId="28" fillId="7" borderId="10" xfId="3739" applyFont="1" applyFill="1" applyBorder="1"/>
    <xf numFmtId="0" fontId="28" fillId="0" borderId="0" xfId="3739" applyFont="1" applyAlignment="1"/>
    <xf numFmtId="43" fontId="28" fillId="0" borderId="11" xfId="3739" applyNumberFormat="1" applyFont="1" applyBorder="1" applyAlignment="1">
      <alignment vertical="center"/>
    </xf>
    <xf numFmtId="0" fontId="28" fillId="0" borderId="12" xfId="3739" applyFont="1" applyBorder="1" applyAlignment="1">
      <alignment vertical="center"/>
    </xf>
    <xf numFmtId="43" fontId="28" fillId="0" borderId="12" xfId="3739" applyNumberFormat="1" applyFont="1" applyBorder="1" applyAlignment="1">
      <alignment vertical="center"/>
    </xf>
    <xf numFmtId="187" fontId="28" fillId="0" borderId="12" xfId="3739" applyNumberFormat="1" applyFont="1" applyBorder="1" applyAlignment="1">
      <alignment vertical="center"/>
    </xf>
    <xf numFmtId="43" fontId="28" fillId="0" borderId="12" xfId="3739" applyNumberFormat="1" applyFont="1" applyFill="1" applyBorder="1" applyAlignment="1">
      <alignment vertical="center"/>
    </xf>
    <xf numFmtId="187" fontId="28" fillId="0" borderId="12" xfId="3739" applyNumberFormat="1" applyFont="1" applyFill="1" applyBorder="1" applyAlignment="1">
      <alignment vertical="center"/>
    </xf>
    <xf numFmtId="0" fontId="28" fillId="10" borderId="12" xfId="3739" applyFont="1" applyFill="1" applyBorder="1" applyAlignment="1">
      <alignment wrapText="1"/>
    </xf>
    <xf numFmtId="43" fontId="28" fillId="0" borderId="13" xfId="3739" applyNumberFormat="1" applyFont="1" applyBorder="1" applyAlignment="1">
      <alignment horizontal="center"/>
    </xf>
    <xf numFmtId="0" fontId="28" fillId="0" borderId="14" xfId="3739" applyFont="1" applyBorder="1"/>
    <xf numFmtId="43" fontId="28" fillId="0" borderId="14" xfId="3739" applyNumberFormat="1" applyFont="1" applyBorder="1" applyAlignment="1">
      <alignment horizontal="center"/>
    </xf>
    <xf numFmtId="187" fontId="28" fillId="0" borderId="14" xfId="3739" applyNumberFormat="1" applyFont="1" applyBorder="1" applyAlignment="1">
      <alignment horizontal="center"/>
    </xf>
    <xf numFmtId="43" fontId="28" fillId="0" borderId="14" xfId="3739" applyNumberFormat="1" applyFont="1" applyFill="1" applyBorder="1"/>
    <xf numFmtId="187" fontId="28" fillId="0" borderId="14" xfId="3739" applyNumberFormat="1" applyFont="1" applyFill="1" applyBorder="1" applyAlignment="1">
      <alignment vertical="center"/>
    </xf>
    <xf numFmtId="0" fontId="28" fillId="8" borderId="14" xfId="3739" applyFont="1" applyFill="1" applyBorder="1"/>
    <xf numFmtId="0" fontId="29" fillId="0" borderId="15" xfId="3739" applyFont="1" applyBorder="1" applyAlignment="1">
      <alignment horizontal="center" vertical="center"/>
    </xf>
    <xf numFmtId="0" fontId="29" fillId="0" borderId="16" xfId="3739" applyFont="1" applyBorder="1" applyAlignment="1">
      <alignment horizontal="center" wrapText="1"/>
    </xf>
    <xf numFmtId="0" fontId="29" fillId="0" borderId="16" xfId="3739" applyFont="1" applyBorder="1" applyAlignment="1">
      <alignment horizontal="center" vertical="center"/>
    </xf>
    <xf numFmtId="0" fontId="29" fillId="0" borderId="0" xfId="3739" applyFont="1" applyAlignment="1">
      <alignment horizontal="center" vertical="center"/>
    </xf>
    <xf numFmtId="43" fontId="28" fillId="0" borderId="0" xfId="1800" applyFont="1"/>
    <xf numFmtId="0" fontId="29" fillId="0" borderId="0" xfId="3739" applyFont="1" applyBorder="1" applyAlignment="1"/>
    <xf numFmtId="0" fontId="29" fillId="0" borderId="0" xfId="3739" applyFont="1" applyBorder="1" applyAlignment="1">
      <alignment horizontal="center"/>
    </xf>
    <xf numFmtId="43" fontId="29" fillId="0" borderId="0" xfId="1800" applyFont="1"/>
    <xf numFmtId="0" fontId="8" fillId="8" borderId="1" xfId="0" applyFont="1" applyFill="1" applyBorder="1" applyAlignment="1">
      <alignment horizontal="center" vertical="center" wrapText="1"/>
    </xf>
    <xf numFmtId="43" fontId="8" fillId="8" borderId="1" xfId="283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1" fontId="8" fillId="6" borderId="3" xfId="0" applyNumberFormat="1" applyFont="1" applyFill="1" applyBorder="1" applyAlignment="1">
      <alignment horizontal="center"/>
    </xf>
    <xf numFmtId="43" fontId="7" fillId="0" borderId="1" xfId="387" applyFont="1" applyFill="1" applyBorder="1" applyAlignment="1">
      <alignment horizontal="left" vertical="center" wrapText="1"/>
    </xf>
    <xf numFmtId="43" fontId="8" fillId="0" borderId="1" xfId="283" applyFont="1" applyFill="1" applyBorder="1" applyAlignment="1">
      <alignment horizontal="left" vertical="center" wrapText="1"/>
    </xf>
    <xf numFmtId="43" fontId="8" fillId="0" borderId="1" xfId="283" applyFont="1" applyFill="1" applyBorder="1" applyAlignment="1">
      <alignment horizontal="right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3" fontId="8" fillId="0" borderId="1" xfId="283" applyFont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3" fontId="7" fillId="0" borderId="1" xfId="283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NumberFormat="1" applyFont="1" applyBorder="1" applyProtection="1">
      <protection locked="0"/>
    </xf>
    <xf numFmtId="43" fontId="15" fillId="0" borderId="0" xfId="283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43" fontId="15" fillId="0" borderId="1" xfId="283" applyFont="1" applyFill="1" applyBorder="1" applyProtection="1">
      <protection locked="0"/>
    </xf>
    <xf numFmtId="43" fontId="15" fillId="0" borderId="1" xfId="283" applyFont="1" applyFill="1" applyBorder="1" applyAlignment="1" applyProtection="1">
      <alignment vertical="center" wrapText="1"/>
      <protection locked="0"/>
    </xf>
    <xf numFmtId="43" fontId="8" fillId="0" borderId="0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4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43" fontId="7" fillId="0" borderId="0" xfId="283" applyFont="1" applyBorder="1" applyAlignment="1" applyProtection="1">
      <alignment horizontal="center" vertical="center"/>
      <protection locked="0"/>
    </xf>
    <xf numFmtId="0" fontId="9" fillId="0" borderId="0" xfId="0" applyFont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 wrapText="1"/>
    </xf>
    <xf numFmtId="1" fontId="8" fillId="6" borderId="3" xfId="0" applyNumberFormat="1" applyFont="1" applyFill="1" applyBorder="1" applyAlignment="1">
      <alignment horizontal="center" vertical="center"/>
    </xf>
    <xf numFmtId="43" fontId="8" fillId="6" borderId="4" xfId="283" applyFont="1" applyFill="1" applyBorder="1" applyAlignment="1"/>
    <xf numFmtId="0" fontId="1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 wrapText="1"/>
    </xf>
    <xf numFmtId="2" fontId="8" fillId="6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right" vertical="center" wrapText="1"/>
    </xf>
    <xf numFmtId="43" fontId="8" fillId="4" borderId="1" xfId="283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right" vertical="center"/>
    </xf>
    <xf numFmtId="43" fontId="14" fillId="5" borderId="1" xfId="283" applyFont="1" applyFill="1" applyBorder="1" applyAlignment="1">
      <alignment horizontal="center" vertical="center" wrapText="1"/>
    </xf>
    <xf numFmtId="43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43" fontId="14" fillId="0" borderId="0" xfId="283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43" fontId="8" fillId="6" borderId="1" xfId="283" applyFont="1" applyFill="1" applyBorder="1" applyAlignment="1">
      <alignment horizontal="right"/>
    </xf>
    <xf numFmtId="43" fontId="7" fillId="0" borderId="1" xfId="283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87" fontId="8" fillId="0" borderId="0" xfId="3042" applyNumberFormat="1" applyFont="1" applyBorder="1" applyAlignment="1"/>
    <xf numFmtId="0" fontId="7" fillId="11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right" vertical="center" wrapText="1"/>
    </xf>
    <xf numFmtId="43" fontId="8" fillId="11" borderId="1" xfId="283" applyFont="1" applyFill="1" applyBorder="1" applyAlignment="1">
      <alignment horizontal="center"/>
    </xf>
    <xf numFmtId="43" fontId="8" fillId="11" borderId="1" xfId="283" applyFont="1" applyFill="1" applyBorder="1" applyAlignment="1">
      <alignment horizontal="center" vertical="center"/>
    </xf>
    <xf numFmtId="43" fontId="7" fillId="11" borderId="1" xfId="283" applyFont="1" applyFill="1" applyBorder="1" applyAlignment="1">
      <alignment vertical="center"/>
    </xf>
    <xf numFmtId="43" fontId="8" fillId="0" borderId="1" xfId="283" applyFont="1" applyFill="1" applyBorder="1" applyAlignment="1">
      <alignment horizontal="center"/>
    </xf>
    <xf numFmtId="43" fontId="8" fillId="0" borderId="1" xfId="283" applyFont="1" applyFill="1" applyBorder="1" applyAlignment="1">
      <alignment horizontal="right" wrapText="1"/>
    </xf>
    <xf numFmtId="0" fontId="0" fillId="0" borderId="0" xfId="0" applyFill="1"/>
    <xf numFmtId="1" fontId="8" fillId="0" borderId="1" xfId="283" applyNumberFormat="1" applyFont="1" applyBorder="1" applyAlignment="1" applyProtection="1">
      <alignment horizontal="center"/>
      <protection locked="0"/>
    </xf>
    <xf numFmtId="1" fontId="7" fillId="0" borderId="1" xfId="283" applyNumberFormat="1" applyFont="1" applyFill="1" applyBorder="1" applyAlignment="1" applyProtection="1">
      <alignment horizontal="right" vertical="center" wrapText="1"/>
      <protection locked="0"/>
    </xf>
    <xf numFmtId="1" fontId="7" fillId="0" borderId="0" xfId="283" applyNumberFormat="1" applyFont="1" applyBorder="1" applyProtection="1">
      <protection locked="0"/>
    </xf>
    <xf numFmtId="43" fontId="8" fillId="0" borderId="1" xfId="284" applyFont="1" applyBorder="1" applyAlignment="1">
      <alignment horizontal="center"/>
    </xf>
    <xf numFmtId="0" fontId="36" fillId="0" borderId="1" xfId="0" applyFont="1" applyBorder="1"/>
    <xf numFmtId="0" fontId="14" fillId="3" borderId="1" xfId="0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3737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187" fontId="18" fillId="0" borderId="1" xfId="283" applyNumberFormat="1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43" fontId="14" fillId="0" borderId="0" xfId="0" applyNumberFormat="1" applyFont="1" applyFill="1" applyBorder="1" applyProtection="1">
      <protection locked="0"/>
    </xf>
    <xf numFmtId="0" fontId="18" fillId="0" borderId="0" xfId="0" applyFont="1" applyBorder="1" applyProtection="1">
      <protection locked="0"/>
    </xf>
    <xf numFmtId="0" fontId="18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vertical="top" wrapText="1"/>
    </xf>
    <xf numFmtId="187" fontId="18" fillId="0" borderId="1" xfId="283" applyNumberFormat="1" applyFont="1" applyBorder="1" applyAlignment="1">
      <alignment vertical="top"/>
    </xf>
    <xf numFmtId="187" fontId="14" fillId="0" borderId="1" xfId="283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wrapText="1"/>
    </xf>
    <xf numFmtId="0" fontId="14" fillId="0" borderId="1" xfId="0" applyNumberFormat="1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14" fillId="3" borderId="1" xfId="0" applyFont="1" applyFill="1" applyBorder="1" applyAlignment="1" applyProtection="1">
      <alignment horizontal="center" wrapText="1"/>
      <protection locked="0"/>
    </xf>
    <xf numFmtId="187" fontId="18" fillId="0" borderId="1" xfId="283" applyNumberFormat="1" applyFont="1" applyBorder="1" applyAlignment="1">
      <alignment vertical="top" wrapText="1"/>
    </xf>
    <xf numFmtId="187" fontId="18" fillId="0" borderId="1" xfId="283" applyNumberFormat="1" applyFont="1" applyBorder="1" applyAlignment="1">
      <alignment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4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49" fontId="14" fillId="0" borderId="1" xfId="0" applyNumberFormat="1" applyFont="1" applyFill="1" applyBorder="1" applyAlignment="1" applyProtection="1">
      <alignment horizontal="center" vertical="top" wrapText="1"/>
    </xf>
    <xf numFmtId="0" fontId="14" fillId="0" borderId="1" xfId="0" applyFont="1" applyFill="1" applyBorder="1" applyAlignment="1" applyProtection="1">
      <alignment horizontal="center" vertical="top" wrapText="1"/>
    </xf>
    <xf numFmtId="0" fontId="14" fillId="0" borderId="1" xfId="0" applyFont="1" applyBorder="1" applyAlignment="1" applyProtection="1">
      <alignment horizontal="center" vertical="top" wrapText="1"/>
    </xf>
    <xf numFmtId="43" fontId="14" fillId="0" borderId="0" xfId="0" applyNumberFormat="1" applyFont="1" applyFill="1" applyBorder="1"/>
    <xf numFmtId="43" fontId="14" fillId="0" borderId="0" xfId="283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4" fillId="8" borderId="1" xfId="0" applyFont="1" applyFill="1" applyBorder="1" applyAlignment="1">
      <alignment horizontal="center" vertical="top" wrapText="1"/>
    </xf>
    <xf numFmtId="0" fontId="18" fillId="12" borderId="1" xfId="0" applyFont="1" applyFill="1" applyBorder="1" applyAlignment="1">
      <alignment horizontal="center" vertical="top" wrapText="1"/>
    </xf>
    <xf numFmtId="0" fontId="14" fillId="0" borderId="1" xfId="0" applyNumberFormat="1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43" fontId="14" fillId="0" borderId="0" xfId="0" applyNumberFormat="1" applyFont="1" applyFill="1" applyBorder="1" applyAlignment="1">
      <alignment vertical="center"/>
    </xf>
    <xf numFmtId="0" fontId="18" fillId="0" borderId="1" xfId="0" applyFont="1" applyBorder="1" applyAlignment="1">
      <alignment vertical="top"/>
    </xf>
    <xf numFmtId="43" fontId="14" fillId="0" borderId="0" xfId="0" applyNumberFormat="1" applyFont="1" applyFill="1" applyBorder="1" applyAlignment="1" applyProtection="1">
      <alignment wrapText="1"/>
      <protection locked="0"/>
    </xf>
    <xf numFmtId="187" fontId="18" fillId="13" borderId="1" xfId="283" applyNumberFormat="1" applyFont="1" applyFill="1" applyBorder="1" applyAlignment="1">
      <alignment vertical="top" wrapText="1"/>
    </xf>
    <xf numFmtId="0" fontId="18" fillId="0" borderId="1" xfId="0" applyFont="1" applyBorder="1" applyAlignment="1">
      <alignment horizontal="center" wrapText="1"/>
    </xf>
    <xf numFmtId="188" fontId="18" fillId="14" borderId="1" xfId="3740" applyNumberFormat="1" applyFont="1" applyFill="1" applyBorder="1" applyAlignment="1">
      <alignment vertical="top" wrapText="1"/>
    </xf>
    <xf numFmtId="0" fontId="18" fillId="0" borderId="0" xfId="0" applyFont="1"/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37" fillId="0" borderId="20" xfId="0" applyFont="1" applyBorder="1" applyAlignment="1">
      <alignment wrapText="1"/>
    </xf>
    <xf numFmtId="0" fontId="38" fillId="0" borderId="20" xfId="0" applyFont="1" applyBorder="1" applyAlignment="1">
      <alignment wrapText="1"/>
    </xf>
    <xf numFmtId="0" fontId="15" fillId="0" borderId="1" xfId="0" applyNumberFormat="1" applyFont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15" fillId="0" borderId="1" xfId="0" applyFont="1" applyFill="1" applyBorder="1" applyAlignment="1">
      <alignment horizontal="center" vertical="top" wrapText="1"/>
    </xf>
    <xf numFmtId="43" fontId="36" fillId="0" borderId="1" xfId="283" applyFont="1" applyBorder="1" applyAlignment="1">
      <alignment vertical="top" wrapText="1"/>
    </xf>
    <xf numFmtId="0" fontId="36" fillId="0" borderId="1" xfId="0" applyFont="1" applyBorder="1" applyAlignment="1">
      <alignment horizontal="center" vertical="top" wrapText="1"/>
    </xf>
    <xf numFmtId="187" fontId="36" fillId="0" borderId="1" xfId="283" applyNumberFormat="1" applyFont="1" applyBorder="1" applyAlignment="1">
      <alignment vertical="top" wrapText="1"/>
    </xf>
    <xf numFmtId="0" fontId="37" fillId="0" borderId="20" xfId="0" applyFont="1" applyBorder="1" applyAlignment="1">
      <alignment vertical="top"/>
    </xf>
    <xf numFmtId="0" fontId="37" fillId="0" borderId="1" xfId="0" applyFont="1" applyBorder="1" applyAlignment="1">
      <alignment vertical="top"/>
    </xf>
    <xf numFmtId="0" fontId="37" fillId="0" borderId="1" xfId="0" applyFont="1" applyBorder="1"/>
    <xf numFmtId="0" fontId="18" fillId="13" borderId="1" xfId="0" applyFont="1" applyFill="1" applyBorder="1" applyAlignment="1">
      <alignment horizontal="center" vertical="top" wrapText="1"/>
    </xf>
    <xf numFmtId="0" fontId="18" fillId="13" borderId="1" xfId="0" applyFont="1" applyFill="1" applyBorder="1" applyAlignment="1">
      <alignment vertical="top" wrapText="1"/>
    </xf>
    <xf numFmtId="0" fontId="38" fillId="13" borderId="20" xfId="0" applyFont="1" applyFill="1" applyBorder="1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/>
    <xf numFmtId="0" fontId="18" fillId="0" borderId="1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/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</cellXfs>
  <cellStyles count="3745">
    <cellStyle name="Comma 2" xfId="1"/>
    <cellStyle name="Comma 2 10" xfId="2"/>
    <cellStyle name="Comma 2 2" xfId="3"/>
    <cellStyle name="Comma 2 2 10" xfId="4"/>
    <cellStyle name="Comma 2 2 2" xfId="5"/>
    <cellStyle name="Comma 2 2 2 2" xfId="6"/>
    <cellStyle name="Comma 2 2 2 2 2" xfId="7"/>
    <cellStyle name="Comma 2 2 2 2 2 2" xfId="8"/>
    <cellStyle name="Comma 2 2 2 2 2 2 2" xfId="9"/>
    <cellStyle name="Comma 2 2 2 2 2 2 3" xfId="10"/>
    <cellStyle name="Comma 2 2 2 2 2 3" xfId="11"/>
    <cellStyle name="Comma 2 2 2 2 2 3 2" xfId="12"/>
    <cellStyle name="Comma 2 2 2 2 2 3 3" xfId="13"/>
    <cellStyle name="Comma 2 2 2 2 2 4" xfId="14"/>
    <cellStyle name="Comma 2 2 2 2 2 5" xfId="15"/>
    <cellStyle name="Comma 2 2 2 2 3" xfId="16"/>
    <cellStyle name="Comma 2 2 2 2 3 2" xfId="17"/>
    <cellStyle name="Comma 2 2 2 2 3 2 2" xfId="18"/>
    <cellStyle name="Comma 2 2 2 2 3 2 3" xfId="19"/>
    <cellStyle name="Comma 2 2 2 2 3 3" xfId="20"/>
    <cellStyle name="Comma 2 2 2 2 3 3 2" xfId="21"/>
    <cellStyle name="Comma 2 2 2 2 3 3 3" xfId="22"/>
    <cellStyle name="Comma 2 2 2 2 3 4" xfId="23"/>
    <cellStyle name="Comma 2 2 2 2 3 5" xfId="24"/>
    <cellStyle name="Comma 2 2 2 2 4" xfId="25"/>
    <cellStyle name="Comma 2 2 2 2 4 2" xfId="26"/>
    <cellStyle name="Comma 2 2 2 2 4 3" xfId="27"/>
    <cellStyle name="Comma 2 2 2 2 5" xfId="28"/>
    <cellStyle name="Comma 2 2 2 2 5 2" xfId="29"/>
    <cellStyle name="Comma 2 2 2 2 5 3" xfId="30"/>
    <cellStyle name="Comma 2 2 2 2 6" xfId="31"/>
    <cellStyle name="Comma 2 2 2 2 7" xfId="32"/>
    <cellStyle name="Comma 2 2 2 3" xfId="33"/>
    <cellStyle name="Comma 2 2 2 3 2" xfId="34"/>
    <cellStyle name="Comma 2 2 2 3 2 2" xfId="35"/>
    <cellStyle name="Comma 2 2 2 3 2 3" xfId="36"/>
    <cellStyle name="Comma 2 2 2 3 3" xfId="37"/>
    <cellStyle name="Comma 2 2 2 3 3 2" xfId="38"/>
    <cellStyle name="Comma 2 2 2 3 3 3" xfId="39"/>
    <cellStyle name="Comma 2 2 2 3 4" xfId="40"/>
    <cellStyle name="Comma 2 2 2 3 5" xfId="41"/>
    <cellStyle name="Comma 2 2 2 4" xfId="42"/>
    <cellStyle name="Comma 2 2 2 4 2" xfId="43"/>
    <cellStyle name="Comma 2 2 2 4 2 2" xfId="44"/>
    <cellStyle name="Comma 2 2 2 4 2 3" xfId="45"/>
    <cellStyle name="Comma 2 2 2 4 3" xfId="46"/>
    <cellStyle name="Comma 2 2 2 4 3 2" xfId="47"/>
    <cellStyle name="Comma 2 2 2 4 3 3" xfId="48"/>
    <cellStyle name="Comma 2 2 2 4 4" xfId="49"/>
    <cellStyle name="Comma 2 2 2 4 5" xfId="50"/>
    <cellStyle name="Comma 2 2 2 5" xfId="51"/>
    <cellStyle name="Comma 2 2 2 5 2" xfId="52"/>
    <cellStyle name="Comma 2 2 2 5 3" xfId="53"/>
    <cellStyle name="Comma 2 2 2 6" xfId="54"/>
    <cellStyle name="Comma 2 2 2 6 2" xfId="55"/>
    <cellStyle name="Comma 2 2 2 6 3" xfId="56"/>
    <cellStyle name="Comma 2 2 2 7" xfId="57"/>
    <cellStyle name="Comma 2 2 2 8" xfId="58"/>
    <cellStyle name="Comma 2 2 3" xfId="59"/>
    <cellStyle name="Comma 2 2 3 2" xfId="60"/>
    <cellStyle name="Comma 2 2 3 2 2" xfId="61"/>
    <cellStyle name="Comma 2 2 3 2 2 2" xfId="62"/>
    <cellStyle name="Comma 2 2 3 2 2 3" xfId="63"/>
    <cellStyle name="Comma 2 2 3 2 3" xfId="64"/>
    <cellStyle name="Comma 2 2 3 2 3 2" xfId="65"/>
    <cellStyle name="Comma 2 2 3 2 3 3" xfId="66"/>
    <cellStyle name="Comma 2 2 3 2 4" xfId="67"/>
    <cellStyle name="Comma 2 2 3 2 5" xfId="68"/>
    <cellStyle name="Comma 2 2 3 3" xfId="69"/>
    <cellStyle name="Comma 2 2 3 3 2" xfId="70"/>
    <cellStyle name="Comma 2 2 3 3 2 2" xfId="71"/>
    <cellStyle name="Comma 2 2 3 3 2 3" xfId="72"/>
    <cellStyle name="Comma 2 2 3 3 3" xfId="73"/>
    <cellStyle name="Comma 2 2 3 3 3 2" xfId="74"/>
    <cellStyle name="Comma 2 2 3 3 3 3" xfId="75"/>
    <cellStyle name="Comma 2 2 3 3 4" xfId="76"/>
    <cellStyle name="Comma 2 2 3 3 5" xfId="77"/>
    <cellStyle name="Comma 2 2 3 4" xfId="78"/>
    <cellStyle name="Comma 2 2 3 4 2" xfId="79"/>
    <cellStyle name="Comma 2 2 3 4 3" xfId="80"/>
    <cellStyle name="Comma 2 2 3 5" xfId="81"/>
    <cellStyle name="Comma 2 2 3 5 2" xfId="82"/>
    <cellStyle name="Comma 2 2 3 5 3" xfId="83"/>
    <cellStyle name="Comma 2 2 3 6" xfId="84"/>
    <cellStyle name="Comma 2 2 3 7" xfId="85"/>
    <cellStyle name="Comma 2 2 4" xfId="86"/>
    <cellStyle name="Comma 2 2 4 2" xfId="87"/>
    <cellStyle name="Comma 2 2 4 2 2" xfId="88"/>
    <cellStyle name="Comma 2 2 4 2 3" xfId="89"/>
    <cellStyle name="Comma 2 2 4 3" xfId="90"/>
    <cellStyle name="Comma 2 2 4 3 2" xfId="91"/>
    <cellStyle name="Comma 2 2 4 3 3" xfId="92"/>
    <cellStyle name="Comma 2 2 4 4" xfId="93"/>
    <cellStyle name="Comma 2 2 4 5" xfId="94"/>
    <cellStyle name="Comma 2 2 5" xfId="95"/>
    <cellStyle name="Comma 2 2 5 2" xfId="96"/>
    <cellStyle name="Comma 2 2 5 2 2" xfId="97"/>
    <cellStyle name="Comma 2 2 5 2 3" xfId="98"/>
    <cellStyle name="Comma 2 2 5 3" xfId="99"/>
    <cellStyle name="Comma 2 2 5 3 2" xfId="100"/>
    <cellStyle name="Comma 2 2 5 3 3" xfId="101"/>
    <cellStyle name="Comma 2 2 5 4" xfId="102"/>
    <cellStyle name="Comma 2 2 5 5" xfId="103"/>
    <cellStyle name="Comma 2 2 6" xfId="104"/>
    <cellStyle name="Comma 2 2 6 2" xfId="105"/>
    <cellStyle name="Comma 2 2 6 2 2" xfId="106"/>
    <cellStyle name="Comma 2 2 6 2 3" xfId="107"/>
    <cellStyle name="Comma 2 2 6 3" xfId="108"/>
    <cellStyle name="Comma 2 2 6 3 2" xfId="109"/>
    <cellStyle name="Comma 2 2 6 3 3" xfId="110"/>
    <cellStyle name="Comma 2 2 6 4" xfId="111"/>
    <cellStyle name="Comma 2 2 6 5" xfId="112"/>
    <cellStyle name="Comma 2 2 7" xfId="113"/>
    <cellStyle name="Comma 2 2 7 2" xfId="114"/>
    <cellStyle name="Comma 2 2 7 3" xfId="115"/>
    <cellStyle name="Comma 2 2 8" xfId="116"/>
    <cellStyle name="Comma 2 2 8 2" xfId="117"/>
    <cellStyle name="Comma 2 2 8 3" xfId="118"/>
    <cellStyle name="Comma 2 2 9" xfId="119"/>
    <cellStyle name="Comma 2 3" xfId="120"/>
    <cellStyle name="Comma 2 3 2" xfId="121"/>
    <cellStyle name="Comma 2 3 2 2" xfId="122"/>
    <cellStyle name="Comma 2 3 2 2 2" xfId="123"/>
    <cellStyle name="Comma 2 3 2 2 2 2" xfId="124"/>
    <cellStyle name="Comma 2 3 2 2 2 3" xfId="125"/>
    <cellStyle name="Comma 2 3 2 2 3" xfId="126"/>
    <cellStyle name="Comma 2 3 2 2 3 2" xfId="127"/>
    <cellStyle name="Comma 2 3 2 2 3 3" xfId="128"/>
    <cellStyle name="Comma 2 3 2 2 4" xfId="129"/>
    <cellStyle name="Comma 2 3 2 2 5" xfId="130"/>
    <cellStyle name="Comma 2 3 2 3" xfId="131"/>
    <cellStyle name="Comma 2 3 2 3 2" xfId="132"/>
    <cellStyle name="Comma 2 3 2 3 2 2" xfId="133"/>
    <cellStyle name="Comma 2 3 2 3 2 3" xfId="134"/>
    <cellStyle name="Comma 2 3 2 3 3" xfId="135"/>
    <cellStyle name="Comma 2 3 2 3 3 2" xfId="136"/>
    <cellStyle name="Comma 2 3 2 3 3 3" xfId="137"/>
    <cellStyle name="Comma 2 3 2 3 4" xfId="138"/>
    <cellStyle name="Comma 2 3 2 3 5" xfId="139"/>
    <cellStyle name="Comma 2 3 2 4" xfId="140"/>
    <cellStyle name="Comma 2 3 2 4 2" xfId="141"/>
    <cellStyle name="Comma 2 3 2 4 3" xfId="142"/>
    <cellStyle name="Comma 2 3 2 5" xfId="143"/>
    <cellStyle name="Comma 2 3 2 5 2" xfId="144"/>
    <cellStyle name="Comma 2 3 2 5 3" xfId="145"/>
    <cellStyle name="Comma 2 3 2 6" xfId="146"/>
    <cellStyle name="Comma 2 3 2 7" xfId="147"/>
    <cellStyle name="Comma 2 3 3" xfId="148"/>
    <cellStyle name="Comma 2 3 3 2" xfId="149"/>
    <cellStyle name="Comma 2 3 3 2 2" xfId="150"/>
    <cellStyle name="Comma 2 3 3 2 3" xfId="151"/>
    <cellStyle name="Comma 2 3 3 3" xfId="152"/>
    <cellStyle name="Comma 2 3 3 3 2" xfId="153"/>
    <cellStyle name="Comma 2 3 3 3 3" xfId="154"/>
    <cellStyle name="Comma 2 3 3 4" xfId="155"/>
    <cellStyle name="Comma 2 3 3 5" xfId="156"/>
    <cellStyle name="Comma 2 3 4" xfId="157"/>
    <cellStyle name="Comma 2 3 4 2" xfId="158"/>
    <cellStyle name="Comma 2 3 4 2 2" xfId="159"/>
    <cellStyle name="Comma 2 3 4 2 3" xfId="160"/>
    <cellStyle name="Comma 2 3 4 3" xfId="161"/>
    <cellStyle name="Comma 2 3 4 3 2" xfId="162"/>
    <cellStyle name="Comma 2 3 4 3 3" xfId="163"/>
    <cellStyle name="Comma 2 3 4 4" xfId="164"/>
    <cellStyle name="Comma 2 3 4 5" xfId="165"/>
    <cellStyle name="Comma 2 3 5" xfId="166"/>
    <cellStyle name="Comma 2 3 5 2" xfId="167"/>
    <cellStyle name="Comma 2 3 5 3" xfId="168"/>
    <cellStyle name="Comma 2 3 6" xfId="169"/>
    <cellStyle name="Comma 2 3 6 2" xfId="170"/>
    <cellStyle name="Comma 2 3 6 3" xfId="171"/>
    <cellStyle name="Comma 2 3 7" xfId="172"/>
    <cellStyle name="Comma 2 3 8" xfId="173"/>
    <cellStyle name="Comma 2 4" xfId="174"/>
    <cellStyle name="Comma 2 4 2" xfId="175"/>
    <cellStyle name="Comma 2 4 2 2" xfId="176"/>
    <cellStyle name="Comma 2 4 2 2 2" xfId="177"/>
    <cellStyle name="Comma 2 4 2 2 3" xfId="178"/>
    <cellStyle name="Comma 2 4 2 3" xfId="179"/>
    <cellStyle name="Comma 2 4 2 3 2" xfId="180"/>
    <cellStyle name="Comma 2 4 2 3 3" xfId="181"/>
    <cellStyle name="Comma 2 4 2 4" xfId="182"/>
    <cellStyle name="Comma 2 4 2 5" xfId="183"/>
    <cellStyle name="Comma 2 4 3" xfId="184"/>
    <cellStyle name="Comma 2 4 3 2" xfId="185"/>
    <cellStyle name="Comma 2 4 3 2 2" xfId="186"/>
    <cellStyle name="Comma 2 4 3 2 3" xfId="187"/>
    <cellStyle name="Comma 2 4 3 3" xfId="188"/>
    <cellStyle name="Comma 2 4 3 3 2" xfId="189"/>
    <cellStyle name="Comma 2 4 3 3 3" xfId="190"/>
    <cellStyle name="Comma 2 4 3 4" xfId="191"/>
    <cellStyle name="Comma 2 4 3 5" xfId="192"/>
    <cellStyle name="Comma 2 4 4" xfId="193"/>
    <cellStyle name="Comma 2 4 4 2" xfId="194"/>
    <cellStyle name="Comma 2 4 4 3" xfId="195"/>
    <cellStyle name="Comma 2 4 5" xfId="196"/>
    <cellStyle name="Comma 2 4 5 2" xfId="197"/>
    <cellStyle name="Comma 2 4 5 3" xfId="198"/>
    <cellStyle name="Comma 2 4 6" xfId="199"/>
    <cellStyle name="Comma 2 4 7" xfId="200"/>
    <cellStyle name="Comma 2 5" xfId="201"/>
    <cellStyle name="Comma 2 5 2" xfId="202"/>
    <cellStyle name="Comma 2 5 2 2" xfId="203"/>
    <cellStyle name="Comma 2 5 2 3" xfId="204"/>
    <cellStyle name="Comma 2 5 3" xfId="205"/>
    <cellStyle name="Comma 2 5 3 2" xfId="206"/>
    <cellStyle name="Comma 2 5 3 3" xfId="207"/>
    <cellStyle name="Comma 2 5 4" xfId="208"/>
    <cellStyle name="Comma 2 5 5" xfId="209"/>
    <cellStyle name="Comma 2 6" xfId="210"/>
    <cellStyle name="Comma 2 6 2" xfId="211"/>
    <cellStyle name="Comma 2 6 2 2" xfId="212"/>
    <cellStyle name="Comma 2 6 2 3" xfId="213"/>
    <cellStyle name="Comma 2 6 3" xfId="214"/>
    <cellStyle name="Comma 2 6 3 2" xfId="215"/>
    <cellStyle name="Comma 2 6 3 3" xfId="216"/>
    <cellStyle name="Comma 2 6 4" xfId="217"/>
    <cellStyle name="Comma 2 6 5" xfId="218"/>
    <cellStyle name="Comma 2 7" xfId="219"/>
    <cellStyle name="Comma 2 7 2" xfId="220"/>
    <cellStyle name="Comma 2 7 3" xfId="221"/>
    <cellStyle name="Comma 2 8" xfId="222"/>
    <cellStyle name="Comma 2 8 2" xfId="223"/>
    <cellStyle name="Comma 2 8 3" xfId="224"/>
    <cellStyle name="Comma 2 9" xfId="225"/>
    <cellStyle name="Comma 4" xfId="226"/>
    <cellStyle name="Comma 4 2" xfId="227"/>
    <cellStyle name="Comma 4 2 2" xfId="228"/>
    <cellStyle name="Comma 4 2 2 2" xfId="229"/>
    <cellStyle name="Comma 4 2 2 2 2" xfId="230"/>
    <cellStyle name="Comma 4 2 2 2 3" xfId="231"/>
    <cellStyle name="Comma 4 2 2 3" xfId="232"/>
    <cellStyle name="Comma 4 2 2 3 2" xfId="233"/>
    <cellStyle name="Comma 4 2 2 3 3" xfId="234"/>
    <cellStyle name="Comma 4 2 2 4" xfId="235"/>
    <cellStyle name="Comma 4 2 2 5" xfId="236"/>
    <cellStyle name="Comma 4 2 3" xfId="237"/>
    <cellStyle name="Comma 4 2 3 2" xfId="238"/>
    <cellStyle name="Comma 4 2 3 2 2" xfId="239"/>
    <cellStyle name="Comma 4 2 3 2 3" xfId="240"/>
    <cellStyle name="Comma 4 2 3 3" xfId="241"/>
    <cellStyle name="Comma 4 2 3 3 2" xfId="242"/>
    <cellStyle name="Comma 4 2 3 3 3" xfId="243"/>
    <cellStyle name="Comma 4 2 3 4" xfId="244"/>
    <cellStyle name="Comma 4 2 3 5" xfId="245"/>
    <cellStyle name="Comma 4 2 4" xfId="246"/>
    <cellStyle name="Comma 4 2 4 2" xfId="247"/>
    <cellStyle name="Comma 4 2 4 3" xfId="248"/>
    <cellStyle name="Comma 4 2 5" xfId="249"/>
    <cellStyle name="Comma 4 2 5 2" xfId="250"/>
    <cellStyle name="Comma 4 2 5 3" xfId="251"/>
    <cellStyle name="Comma 4 2 6" xfId="252"/>
    <cellStyle name="Comma 4 2 7" xfId="253"/>
    <cellStyle name="Comma 4 3" xfId="254"/>
    <cellStyle name="Comma 4 3 2" xfId="255"/>
    <cellStyle name="Comma 4 3 2 2" xfId="256"/>
    <cellStyle name="Comma 4 3 2 3" xfId="257"/>
    <cellStyle name="Comma 4 3 3" xfId="258"/>
    <cellStyle name="Comma 4 3 3 2" xfId="259"/>
    <cellStyle name="Comma 4 3 3 3" xfId="260"/>
    <cellStyle name="Comma 4 3 4" xfId="261"/>
    <cellStyle name="Comma 4 3 5" xfId="262"/>
    <cellStyle name="Comma 4 4" xfId="263"/>
    <cellStyle name="Comma 4 4 2" xfId="264"/>
    <cellStyle name="Comma 4 4 2 2" xfId="265"/>
    <cellStyle name="Comma 4 4 2 3" xfId="266"/>
    <cellStyle name="Comma 4 4 3" xfId="267"/>
    <cellStyle name="Comma 4 4 3 2" xfId="268"/>
    <cellStyle name="Comma 4 4 3 3" xfId="269"/>
    <cellStyle name="Comma 4 4 4" xfId="270"/>
    <cellStyle name="Comma 4 4 5" xfId="271"/>
    <cellStyle name="Comma 4 5" xfId="272"/>
    <cellStyle name="Comma 4 5 2" xfId="273"/>
    <cellStyle name="Comma 4 5 3" xfId="274"/>
    <cellStyle name="Comma 4 6" xfId="275"/>
    <cellStyle name="Comma 4 6 2" xfId="276"/>
    <cellStyle name="Comma 4 6 3" xfId="277"/>
    <cellStyle name="Comma 4 7" xfId="278"/>
    <cellStyle name="Comma 4 8" xfId="279"/>
    <cellStyle name="Normal 2" xfId="280"/>
    <cellStyle name="Normal 4" xfId="281"/>
    <cellStyle name="Normal 4 2" xfId="3743"/>
    <cellStyle name="Normal_mask" xfId="282"/>
    <cellStyle name="เครื่องหมายจุลภาค" xfId="283" builtinId="3"/>
    <cellStyle name="เครื่องหมายจุลภาค 10" xfId="284"/>
    <cellStyle name="เครื่องหมายจุลภาค 10 2" xfId="285"/>
    <cellStyle name="เครื่องหมายจุลภาค 10 2 2" xfId="286"/>
    <cellStyle name="เครื่องหมายจุลภาค 10 2 2 2" xfId="287"/>
    <cellStyle name="เครื่องหมายจุลภาค 10 2 2 3" xfId="288"/>
    <cellStyle name="เครื่องหมายจุลภาค 10 2 3" xfId="289"/>
    <cellStyle name="เครื่องหมายจุลภาค 10 2 3 2" xfId="290"/>
    <cellStyle name="เครื่องหมายจุลภาค 10 2 3 3" xfId="291"/>
    <cellStyle name="เครื่องหมายจุลภาค 10 2 4" xfId="292"/>
    <cellStyle name="เครื่องหมายจุลภาค 10 2 5" xfId="293"/>
    <cellStyle name="เครื่องหมายจุลภาค 10 3" xfId="294"/>
    <cellStyle name="เครื่องหมายจุลภาค 10 3 2" xfId="295"/>
    <cellStyle name="เครื่องหมายจุลภาค 10 3 2 2" xfId="296"/>
    <cellStyle name="เครื่องหมายจุลภาค 10 3 2 3" xfId="297"/>
    <cellStyle name="เครื่องหมายจุลภาค 10 3 3" xfId="298"/>
    <cellStyle name="เครื่องหมายจุลภาค 10 3 3 2" xfId="299"/>
    <cellStyle name="เครื่องหมายจุลภาค 10 3 3 3" xfId="300"/>
    <cellStyle name="เครื่องหมายจุลภาค 10 3 4" xfId="301"/>
    <cellStyle name="เครื่องหมายจุลภาค 10 3 5" xfId="302"/>
    <cellStyle name="เครื่องหมายจุลภาค 10 4" xfId="303"/>
    <cellStyle name="เครื่องหมายจุลภาค 10 4 2" xfId="304"/>
    <cellStyle name="เครื่องหมายจุลภาค 10 4 3" xfId="305"/>
    <cellStyle name="เครื่องหมายจุลภาค 10 5" xfId="306"/>
    <cellStyle name="เครื่องหมายจุลภาค 10 5 2" xfId="307"/>
    <cellStyle name="เครื่องหมายจุลภาค 10 5 3" xfId="308"/>
    <cellStyle name="เครื่องหมายจุลภาค 10 6" xfId="309"/>
    <cellStyle name="เครื่องหมายจุลภาค 10 7" xfId="310"/>
    <cellStyle name="เครื่องหมายจุลภาค 11" xfId="311"/>
    <cellStyle name="เครื่องหมายจุลภาค 11 2" xfId="312"/>
    <cellStyle name="เครื่องหมายจุลภาค 11 2 2" xfId="313"/>
    <cellStyle name="เครื่องหมายจุลภาค 11 2 2 2" xfId="314"/>
    <cellStyle name="เครื่องหมายจุลภาค 11 2 2 3" xfId="315"/>
    <cellStyle name="เครื่องหมายจุลภาค 11 2 3" xfId="316"/>
    <cellStyle name="เครื่องหมายจุลภาค 11 2 3 2" xfId="317"/>
    <cellStyle name="เครื่องหมายจุลภาค 11 2 3 3" xfId="318"/>
    <cellStyle name="เครื่องหมายจุลภาค 11 2 4" xfId="319"/>
    <cellStyle name="เครื่องหมายจุลภาค 11 2 5" xfId="320"/>
    <cellStyle name="เครื่องหมายจุลภาค 11 3" xfId="321"/>
    <cellStyle name="เครื่องหมายจุลภาค 11 3 2" xfId="322"/>
    <cellStyle name="เครื่องหมายจุลภาค 11 3 2 2" xfId="323"/>
    <cellStyle name="เครื่องหมายจุลภาค 11 3 2 3" xfId="324"/>
    <cellStyle name="เครื่องหมายจุลภาค 11 3 3" xfId="325"/>
    <cellStyle name="เครื่องหมายจุลภาค 11 3 3 2" xfId="326"/>
    <cellStyle name="เครื่องหมายจุลภาค 11 3 3 3" xfId="327"/>
    <cellStyle name="เครื่องหมายจุลภาค 11 3 4" xfId="328"/>
    <cellStyle name="เครื่องหมายจุลภาค 11 3 5" xfId="329"/>
    <cellStyle name="เครื่องหมายจุลภาค 11 4" xfId="330"/>
    <cellStyle name="เครื่องหมายจุลภาค 11 4 2" xfId="331"/>
    <cellStyle name="เครื่องหมายจุลภาค 11 4 2 2" xfId="332"/>
    <cellStyle name="เครื่องหมายจุลภาค 11 4 2 3" xfId="333"/>
    <cellStyle name="เครื่องหมายจุลภาค 11 4 3" xfId="334"/>
    <cellStyle name="เครื่องหมายจุลภาค 11 4 3 2" xfId="335"/>
    <cellStyle name="เครื่องหมายจุลภาค 11 4 3 3" xfId="336"/>
    <cellStyle name="เครื่องหมายจุลภาค 11 4 4" xfId="337"/>
    <cellStyle name="เครื่องหมายจุลภาค 11 4 5" xfId="338"/>
    <cellStyle name="เครื่องหมายจุลภาค 11 5" xfId="339"/>
    <cellStyle name="เครื่องหมายจุลภาค 11 5 2" xfId="340"/>
    <cellStyle name="เครื่องหมายจุลภาค 11 5 3" xfId="341"/>
    <cellStyle name="เครื่องหมายจุลภาค 11 6" xfId="342"/>
    <cellStyle name="เครื่องหมายจุลภาค 11 6 2" xfId="343"/>
    <cellStyle name="เครื่องหมายจุลภาค 11 6 3" xfId="344"/>
    <cellStyle name="เครื่องหมายจุลภาค 11 7" xfId="345"/>
    <cellStyle name="เครื่องหมายจุลภาค 11 8" xfId="346"/>
    <cellStyle name="เครื่องหมายจุลภาค 12" xfId="347"/>
    <cellStyle name="เครื่องหมายจุลภาค 12 2" xfId="348"/>
    <cellStyle name="เครื่องหมายจุลภาค 12 2 2" xfId="349"/>
    <cellStyle name="เครื่องหมายจุลภาค 12 2 3" xfId="350"/>
    <cellStyle name="เครื่องหมายจุลภาค 12 3" xfId="351"/>
    <cellStyle name="เครื่องหมายจุลภาค 12 3 2" xfId="352"/>
    <cellStyle name="เครื่องหมายจุลภาค 12 3 3" xfId="353"/>
    <cellStyle name="เครื่องหมายจุลภาค 12 4" xfId="354"/>
    <cellStyle name="เครื่องหมายจุลภาค 12 5" xfId="355"/>
    <cellStyle name="เครื่องหมายจุลภาค 13" xfId="356"/>
    <cellStyle name="เครื่องหมายจุลภาค 13 2" xfId="357"/>
    <cellStyle name="เครื่องหมายจุลภาค 13 2 2" xfId="358"/>
    <cellStyle name="เครื่องหมายจุลภาค 13 2 3" xfId="359"/>
    <cellStyle name="เครื่องหมายจุลภาค 13 3" xfId="360"/>
    <cellStyle name="เครื่องหมายจุลภาค 13 3 2" xfId="361"/>
    <cellStyle name="เครื่องหมายจุลภาค 13 3 3" xfId="362"/>
    <cellStyle name="เครื่องหมายจุลภาค 13 4" xfId="363"/>
    <cellStyle name="เครื่องหมายจุลภาค 13 5" xfId="364"/>
    <cellStyle name="เครื่องหมายจุลภาค 14" xfId="365"/>
    <cellStyle name="เครื่องหมายจุลภาค 14 2" xfId="366"/>
    <cellStyle name="เครื่องหมายจุลภาค 14 2 2" xfId="367"/>
    <cellStyle name="เครื่องหมายจุลภาค 14 2 3" xfId="368"/>
    <cellStyle name="เครื่องหมายจุลภาค 14 3" xfId="369"/>
    <cellStyle name="เครื่องหมายจุลภาค 14 3 2" xfId="370"/>
    <cellStyle name="เครื่องหมายจุลภาค 14 3 3" xfId="371"/>
    <cellStyle name="เครื่องหมายจุลภาค 14 4" xfId="372"/>
    <cellStyle name="เครื่องหมายจุลภาค 14 4 2" xfId="373"/>
    <cellStyle name="เครื่องหมายจุลภาค 14 4 3" xfId="374"/>
    <cellStyle name="เครื่องหมายจุลภาค 14 5" xfId="375"/>
    <cellStyle name="เครื่องหมายจุลภาค 14 6" xfId="376"/>
    <cellStyle name="เครื่องหมายจุลภาค 15" xfId="377"/>
    <cellStyle name="เครื่องหมายจุลภาค 15 2" xfId="378"/>
    <cellStyle name="เครื่องหมายจุลภาค 15 3" xfId="379"/>
    <cellStyle name="เครื่องหมายจุลภาค 16" xfId="380"/>
    <cellStyle name="เครื่องหมายจุลภาค 16 2" xfId="381"/>
    <cellStyle name="เครื่องหมายจุลภาค 16 3" xfId="382"/>
    <cellStyle name="เครื่องหมายจุลภาค 17" xfId="383"/>
    <cellStyle name="เครื่องหมายจุลภาค 18" xfId="384"/>
    <cellStyle name="เครื่องหมายจุลภาค 19" xfId="385"/>
    <cellStyle name="เครื่องหมายจุลภาค 19 2" xfId="386"/>
    <cellStyle name="เครื่องหมายจุลภาค 2" xfId="387"/>
    <cellStyle name="เครื่องหมายจุลภาค 2 10" xfId="388"/>
    <cellStyle name="เครื่องหมายจุลภาค 2 10 2" xfId="389"/>
    <cellStyle name="เครื่องหมายจุลภาค 2 10 3" xfId="390"/>
    <cellStyle name="เครื่องหมายจุลภาค 2 11" xfId="391"/>
    <cellStyle name="เครื่องหมายจุลภาค 2 11 2" xfId="392"/>
    <cellStyle name="เครื่องหมายจุลภาค 2 11 3" xfId="393"/>
    <cellStyle name="เครื่องหมายจุลภาค 2 12" xfId="394"/>
    <cellStyle name="เครื่องหมายจุลภาค 2 13" xfId="395"/>
    <cellStyle name="เครื่องหมายจุลภาค 2 2" xfId="396"/>
    <cellStyle name="เครื่องหมายจุลภาค 2 2 2" xfId="397"/>
    <cellStyle name="เครื่องหมายจุลภาค 2 2 2 2" xfId="398"/>
    <cellStyle name="เครื่องหมายจุลภาค 2 2 2 2 2" xfId="399"/>
    <cellStyle name="เครื่องหมายจุลภาค 2 2 2 2 2 2" xfId="400"/>
    <cellStyle name="เครื่องหมายจุลภาค 2 2 2 2 2 2 2" xfId="401"/>
    <cellStyle name="เครื่องหมายจุลภาค 2 2 2 2 2 2 3" xfId="402"/>
    <cellStyle name="เครื่องหมายจุลภาค 2 2 2 2 2 3" xfId="403"/>
    <cellStyle name="เครื่องหมายจุลภาค 2 2 2 2 2 3 2" xfId="404"/>
    <cellStyle name="เครื่องหมายจุลภาค 2 2 2 2 2 3 3" xfId="405"/>
    <cellStyle name="เครื่องหมายจุลภาค 2 2 2 2 2 4" xfId="406"/>
    <cellStyle name="เครื่องหมายจุลภาค 2 2 2 2 2 5" xfId="407"/>
    <cellStyle name="เครื่องหมายจุลภาค 2 2 2 2 3" xfId="408"/>
    <cellStyle name="เครื่องหมายจุลภาค 2 2 2 2 3 2" xfId="409"/>
    <cellStyle name="เครื่องหมายจุลภาค 2 2 2 2 3 2 2" xfId="410"/>
    <cellStyle name="เครื่องหมายจุลภาค 2 2 2 2 3 2 3" xfId="411"/>
    <cellStyle name="เครื่องหมายจุลภาค 2 2 2 2 3 3" xfId="412"/>
    <cellStyle name="เครื่องหมายจุลภาค 2 2 2 2 3 3 2" xfId="413"/>
    <cellStyle name="เครื่องหมายจุลภาค 2 2 2 2 3 3 3" xfId="414"/>
    <cellStyle name="เครื่องหมายจุลภาค 2 2 2 2 3 4" xfId="415"/>
    <cellStyle name="เครื่องหมายจุลภาค 2 2 2 2 3 5" xfId="416"/>
    <cellStyle name="เครื่องหมายจุลภาค 2 2 2 2 4" xfId="417"/>
    <cellStyle name="เครื่องหมายจุลภาค 2 2 2 2 4 2" xfId="418"/>
    <cellStyle name="เครื่องหมายจุลภาค 2 2 2 2 4 3" xfId="419"/>
    <cellStyle name="เครื่องหมายจุลภาค 2 2 2 2 5" xfId="420"/>
    <cellStyle name="เครื่องหมายจุลภาค 2 2 2 2 5 2" xfId="421"/>
    <cellStyle name="เครื่องหมายจุลภาค 2 2 2 2 5 3" xfId="422"/>
    <cellStyle name="เครื่องหมายจุลภาค 2 2 2 2 6" xfId="423"/>
    <cellStyle name="เครื่องหมายจุลภาค 2 2 2 2 7" xfId="424"/>
    <cellStyle name="เครื่องหมายจุลภาค 2 2 2 3" xfId="425"/>
    <cellStyle name="เครื่องหมายจุลภาค 2 2 2 3 2" xfId="426"/>
    <cellStyle name="เครื่องหมายจุลภาค 2 2 2 3 2 2" xfId="427"/>
    <cellStyle name="เครื่องหมายจุลภาค 2 2 2 3 2 3" xfId="428"/>
    <cellStyle name="เครื่องหมายจุลภาค 2 2 2 3 3" xfId="429"/>
    <cellStyle name="เครื่องหมายจุลภาค 2 2 2 3 3 2" xfId="430"/>
    <cellStyle name="เครื่องหมายจุลภาค 2 2 2 3 3 3" xfId="431"/>
    <cellStyle name="เครื่องหมายจุลภาค 2 2 2 3 4" xfId="432"/>
    <cellStyle name="เครื่องหมายจุลภาค 2 2 2 3 5" xfId="433"/>
    <cellStyle name="เครื่องหมายจุลภาค 2 2 2 4" xfId="434"/>
    <cellStyle name="เครื่องหมายจุลภาค 2 2 2 4 2" xfId="435"/>
    <cellStyle name="เครื่องหมายจุลภาค 2 2 2 4 2 2" xfId="436"/>
    <cellStyle name="เครื่องหมายจุลภาค 2 2 2 4 2 3" xfId="437"/>
    <cellStyle name="เครื่องหมายจุลภาค 2 2 2 4 3" xfId="438"/>
    <cellStyle name="เครื่องหมายจุลภาค 2 2 2 4 3 2" xfId="439"/>
    <cellStyle name="เครื่องหมายจุลภาค 2 2 2 4 3 3" xfId="440"/>
    <cellStyle name="เครื่องหมายจุลภาค 2 2 2 4 4" xfId="441"/>
    <cellStyle name="เครื่องหมายจุลภาค 2 2 2 4 5" xfId="442"/>
    <cellStyle name="เครื่องหมายจุลภาค 2 2 2 5" xfId="443"/>
    <cellStyle name="เครื่องหมายจุลภาค 2 2 2 5 2" xfId="444"/>
    <cellStyle name="เครื่องหมายจุลภาค 2 2 2 5 3" xfId="445"/>
    <cellStyle name="เครื่องหมายจุลภาค 2 2 2 6" xfId="446"/>
    <cellStyle name="เครื่องหมายจุลภาค 2 2 2 6 2" xfId="447"/>
    <cellStyle name="เครื่องหมายจุลภาค 2 2 2 6 3" xfId="448"/>
    <cellStyle name="เครื่องหมายจุลภาค 2 2 2 7" xfId="449"/>
    <cellStyle name="เครื่องหมายจุลภาค 2 2 2 8" xfId="450"/>
    <cellStyle name="เครื่องหมายจุลภาค 2 2 3" xfId="451"/>
    <cellStyle name="เครื่องหมายจุลภาค 2 2 3 2" xfId="452"/>
    <cellStyle name="เครื่องหมายจุลภาค 2 2 3 2 2" xfId="453"/>
    <cellStyle name="เครื่องหมายจุลภาค 2 2 3 2 2 2" xfId="454"/>
    <cellStyle name="เครื่องหมายจุลภาค 2 2 3 2 2 3" xfId="455"/>
    <cellStyle name="เครื่องหมายจุลภาค 2 2 3 2 3" xfId="456"/>
    <cellStyle name="เครื่องหมายจุลภาค 2 2 3 2 3 2" xfId="457"/>
    <cellStyle name="เครื่องหมายจุลภาค 2 2 3 2 3 3" xfId="458"/>
    <cellStyle name="เครื่องหมายจุลภาค 2 2 3 2 4" xfId="459"/>
    <cellStyle name="เครื่องหมายจุลภาค 2 2 3 2 5" xfId="460"/>
    <cellStyle name="เครื่องหมายจุลภาค 2 2 3 3" xfId="461"/>
    <cellStyle name="เครื่องหมายจุลภาค 2 2 3 3 2" xfId="462"/>
    <cellStyle name="เครื่องหมายจุลภาค 2 2 3 3 2 2" xfId="463"/>
    <cellStyle name="เครื่องหมายจุลภาค 2 2 3 3 2 3" xfId="464"/>
    <cellStyle name="เครื่องหมายจุลภาค 2 2 3 3 3" xfId="465"/>
    <cellStyle name="เครื่องหมายจุลภาค 2 2 3 3 3 2" xfId="466"/>
    <cellStyle name="เครื่องหมายจุลภาค 2 2 3 3 3 3" xfId="467"/>
    <cellStyle name="เครื่องหมายจุลภาค 2 2 3 3 4" xfId="468"/>
    <cellStyle name="เครื่องหมายจุลภาค 2 2 3 3 5" xfId="469"/>
    <cellStyle name="เครื่องหมายจุลภาค 2 2 3 4" xfId="470"/>
    <cellStyle name="เครื่องหมายจุลภาค 2 2 3 4 2" xfId="471"/>
    <cellStyle name="เครื่องหมายจุลภาค 2 2 3 4 3" xfId="472"/>
    <cellStyle name="เครื่องหมายจุลภาค 2 2 3 5" xfId="473"/>
    <cellStyle name="เครื่องหมายจุลภาค 2 2 3 5 2" xfId="474"/>
    <cellStyle name="เครื่องหมายจุลภาค 2 2 3 5 3" xfId="475"/>
    <cellStyle name="เครื่องหมายจุลภาค 2 2 3 6" xfId="476"/>
    <cellStyle name="เครื่องหมายจุลภาค 2 2 3 7" xfId="477"/>
    <cellStyle name="เครื่องหมายจุลภาค 2 2 4" xfId="478"/>
    <cellStyle name="เครื่องหมายจุลภาค 2 2 4 2" xfId="479"/>
    <cellStyle name="เครื่องหมายจุลภาค 2 2 4 2 2" xfId="480"/>
    <cellStyle name="เครื่องหมายจุลภาค 2 2 4 2 3" xfId="481"/>
    <cellStyle name="เครื่องหมายจุลภาค 2 2 4 3" xfId="482"/>
    <cellStyle name="เครื่องหมายจุลภาค 2 2 4 3 2" xfId="483"/>
    <cellStyle name="เครื่องหมายจุลภาค 2 2 4 3 3" xfId="484"/>
    <cellStyle name="เครื่องหมายจุลภาค 2 2 4 4" xfId="485"/>
    <cellStyle name="เครื่องหมายจุลภาค 2 2 4 5" xfId="486"/>
    <cellStyle name="เครื่องหมายจุลภาค 2 2 5" xfId="487"/>
    <cellStyle name="เครื่องหมายจุลภาค 2 2 5 2" xfId="488"/>
    <cellStyle name="เครื่องหมายจุลภาค 2 2 5 2 2" xfId="489"/>
    <cellStyle name="เครื่องหมายจุลภาค 2 2 5 2 3" xfId="490"/>
    <cellStyle name="เครื่องหมายจุลภาค 2 2 5 3" xfId="491"/>
    <cellStyle name="เครื่องหมายจุลภาค 2 2 5 3 2" xfId="492"/>
    <cellStyle name="เครื่องหมายจุลภาค 2 2 5 3 3" xfId="493"/>
    <cellStyle name="เครื่องหมายจุลภาค 2 2 5 4" xfId="494"/>
    <cellStyle name="เครื่องหมายจุลภาค 2 2 5 5" xfId="495"/>
    <cellStyle name="เครื่องหมายจุลภาค 2 2 6" xfId="496"/>
    <cellStyle name="เครื่องหมายจุลภาค 2 2 6 2" xfId="497"/>
    <cellStyle name="เครื่องหมายจุลภาค 2 2 6 3" xfId="498"/>
    <cellStyle name="เครื่องหมายจุลภาค 2 2 7" xfId="499"/>
    <cellStyle name="เครื่องหมายจุลภาค 2 2 7 2" xfId="500"/>
    <cellStyle name="เครื่องหมายจุลภาค 2 2 7 3" xfId="501"/>
    <cellStyle name="เครื่องหมายจุลภาค 2 2 8" xfId="502"/>
    <cellStyle name="เครื่องหมายจุลภาค 2 2 9" xfId="503"/>
    <cellStyle name="เครื่องหมายจุลภาค 2 3" xfId="504"/>
    <cellStyle name="เครื่องหมายจุลภาค 2 3 2" xfId="505"/>
    <cellStyle name="เครื่องหมายจุลภาค 2 3 2 2" xfId="506"/>
    <cellStyle name="เครื่องหมายจุลภาค 2 3 2 2 2" xfId="507"/>
    <cellStyle name="เครื่องหมายจุลภาค 2 3 2 2 2 2" xfId="508"/>
    <cellStyle name="เครื่องหมายจุลภาค 2 3 2 2 2 3" xfId="509"/>
    <cellStyle name="เครื่องหมายจุลภาค 2 3 2 2 3" xfId="510"/>
    <cellStyle name="เครื่องหมายจุลภาค 2 3 2 2 3 2" xfId="511"/>
    <cellStyle name="เครื่องหมายจุลภาค 2 3 2 2 3 3" xfId="512"/>
    <cellStyle name="เครื่องหมายจุลภาค 2 3 2 2 4" xfId="513"/>
    <cellStyle name="เครื่องหมายจุลภาค 2 3 2 2 5" xfId="514"/>
    <cellStyle name="เครื่องหมายจุลภาค 2 3 2 3" xfId="515"/>
    <cellStyle name="เครื่องหมายจุลภาค 2 3 2 3 2" xfId="516"/>
    <cellStyle name="เครื่องหมายจุลภาค 2 3 2 3 2 2" xfId="517"/>
    <cellStyle name="เครื่องหมายจุลภาค 2 3 2 3 2 3" xfId="518"/>
    <cellStyle name="เครื่องหมายจุลภาค 2 3 2 3 3" xfId="519"/>
    <cellStyle name="เครื่องหมายจุลภาค 2 3 2 3 3 2" xfId="520"/>
    <cellStyle name="เครื่องหมายจุลภาค 2 3 2 3 3 3" xfId="521"/>
    <cellStyle name="เครื่องหมายจุลภาค 2 3 2 3 4" xfId="522"/>
    <cellStyle name="เครื่องหมายจุลภาค 2 3 2 3 5" xfId="523"/>
    <cellStyle name="เครื่องหมายจุลภาค 2 3 2 4" xfId="524"/>
    <cellStyle name="เครื่องหมายจุลภาค 2 3 2 4 2" xfId="525"/>
    <cellStyle name="เครื่องหมายจุลภาค 2 3 2 4 3" xfId="526"/>
    <cellStyle name="เครื่องหมายจุลภาค 2 3 2 5" xfId="527"/>
    <cellStyle name="เครื่องหมายจุลภาค 2 3 2 5 2" xfId="528"/>
    <cellStyle name="เครื่องหมายจุลภาค 2 3 2 5 3" xfId="529"/>
    <cellStyle name="เครื่องหมายจุลภาค 2 3 2 6" xfId="530"/>
    <cellStyle name="เครื่องหมายจุลภาค 2 3 2 7" xfId="531"/>
    <cellStyle name="เครื่องหมายจุลภาค 2 3 3" xfId="532"/>
    <cellStyle name="เครื่องหมายจุลภาค 2 3 3 2" xfId="533"/>
    <cellStyle name="เครื่องหมายจุลภาค 2 3 3 2 2" xfId="534"/>
    <cellStyle name="เครื่องหมายจุลภาค 2 3 3 2 3" xfId="535"/>
    <cellStyle name="เครื่องหมายจุลภาค 2 3 3 3" xfId="536"/>
    <cellStyle name="เครื่องหมายจุลภาค 2 3 3 3 2" xfId="537"/>
    <cellStyle name="เครื่องหมายจุลภาค 2 3 3 3 3" xfId="538"/>
    <cellStyle name="เครื่องหมายจุลภาค 2 3 3 4" xfId="539"/>
    <cellStyle name="เครื่องหมายจุลภาค 2 3 3 5" xfId="540"/>
    <cellStyle name="เครื่องหมายจุลภาค 2 3 4" xfId="541"/>
    <cellStyle name="เครื่องหมายจุลภาค 2 3 4 2" xfId="542"/>
    <cellStyle name="เครื่องหมายจุลภาค 2 3 4 2 2" xfId="543"/>
    <cellStyle name="เครื่องหมายจุลภาค 2 3 4 2 3" xfId="544"/>
    <cellStyle name="เครื่องหมายจุลภาค 2 3 4 3" xfId="545"/>
    <cellStyle name="เครื่องหมายจุลภาค 2 3 4 3 2" xfId="546"/>
    <cellStyle name="เครื่องหมายจุลภาค 2 3 4 3 3" xfId="547"/>
    <cellStyle name="เครื่องหมายจุลภาค 2 3 4 4" xfId="548"/>
    <cellStyle name="เครื่องหมายจุลภาค 2 3 4 5" xfId="549"/>
    <cellStyle name="เครื่องหมายจุลภาค 2 3 5" xfId="550"/>
    <cellStyle name="เครื่องหมายจุลภาค 2 3 5 2" xfId="551"/>
    <cellStyle name="เครื่องหมายจุลภาค 2 3 5 3" xfId="552"/>
    <cellStyle name="เครื่องหมายจุลภาค 2 3 6" xfId="553"/>
    <cellStyle name="เครื่องหมายจุลภาค 2 3 6 2" xfId="554"/>
    <cellStyle name="เครื่องหมายจุลภาค 2 3 6 3" xfId="555"/>
    <cellStyle name="เครื่องหมายจุลภาค 2 3 7" xfId="556"/>
    <cellStyle name="เครื่องหมายจุลภาค 2 3 8" xfId="557"/>
    <cellStyle name="เครื่องหมายจุลภาค 2 4" xfId="558"/>
    <cellStyle name="เครื่องหมายจุลภาค 2 4 2" xfId="559"/>
    <cellStyle name="เครื่องหมายจุลภาค 2 4 2 2" xfId="560"/>
    <cellStyle name="เครื่องหมายจุลภาค 2 4 2 2 2" xfId="561"/>
    <cellStyle name="เครื่องหมายจุลภาค 2 4 2 2 2 2" xfId="562"/>
    <cellStyle name="เครื่องหมายจุลภาค 2 4 2 2 2 3" xfId="563"/>
    <cellStyle name="เครื่องหมายจุลภาค 2 4 2 2 3" xfId="564"/>
    <cellStyle name="เครื่องหมายจุลภาค 2 4 2 2 3 2" xfId="565"/>
    <cellStyle name="เครื่องหมายจุลภาค 2 4 2 2 3 3" xfId="566"/>
    <cellStyle name="เครื่องหมายจุลภาค 2 4 2 2 4" xfId="567"/>
    <cellStyle name="เครื่องหมายจุลภาค 2 4 2 2 5" xfId="568"/>
    <cellStyle name="เครื่องหมายจุลภาค 2 4 2 3" xfId="569"/>
    <cellStyle name="เครื่องหมายจุลภาค 2 4 2 3 2" xfId="570"/>
    <cellStyle name="เครื่องหมายจุลภาค 2 4 2 3 2 2" xfId="571"/>
    <cellStyle name="เครื่องหมายจุลภาค 2 4 2 3 2 3" xfId="572"/>
    <cellStyle name="เครื่องหมายจุลภาค 2 4 2 3 3" xfId="573"/>
    <cellStyle name="เครื่องหมายจุลภาค 2 4 2 3 3 2" xfId="574"/>
    <cellStyle name="เครื่องหมายจุลภาค 2 4 2 3 3 3" xfId="575"/>
    <cellStyle name="เครื่องหมายจุลภาค 2 4 2 3 4" xfId="576"/>
    <cellStyle name="เครื่องหมายจุลภาค 2 4 2 3 5" xfId="577"/>
    <cellStyle name="เครื่องหมายจุลภาค 2 4 2 4" xfId="578"/>
    <cellStyle name="เครื่องหมายจุลภาค 2 4 2 4 2" xfId="579"/>
    <cellStyle name="เครื่องหมายจุลภาค 2 4 2 4 3" xfId="580"/>
    <cellStyle name="เครื่องหมายจุลภาค 2 4 2 5" xfId="581"/>
    <cellStyle name="เครื่องหมายจุลภาค 2 4 2 5 2" xfId="582"/>
    <cellStyle name="เครื่องหมายจุลภาค 2 4 2 5 3" xfId="583"/>
    <cellStyle name="เครื่องหมายจุลภาค 2 4 2 6" xfId="584"/>
    <cellStyle name="เครื่องหมายจุลภาค 2 4 2 7" xfId="585"/>
    <cellStyle name="เครื่องหมายจุลภาค 2 4 3" xfId="586"/>
    <cellStyle name="เครื่องหมายจุลภาค 2 4 3 2" xfId="587"/>
    <cellStyle name="เครื่องหมายจุลภาค 2 4 3 2 2" xfId="588"/>
    <cellStyle name="เครื่องหมายจุลภาค 2 4 3 2 3" xfId="589"/>
    <cellStyle name="เครื่องหมายจุลภาค 2 4 3 3" xfId="590"/>
    <cellStyle name="เครื่องหมายจุลภาค 2 4 3 3 2" xfId="591"/>
    <cellStyle name="เครื่องหมายจุลภาค 2 4 3 3 3" xfId="592"/>
    <cellStyle name="เครื่องหมายจุลภาค 2 4 3 4" xfId="593"/>
    <cellStyle name="เครื่องหมายจุลภาค 2 4 3 5" xfId="594"/>
    <cellStyle name="เครื่องหมายจุลภาค 2 4 4" xfId="595"/>
    <cellStyle name="เครื่องหมายจุลภาค 2 4 4 2" xfId="596"/>
    <cellStyle name="เครื่องหมายจุลภาค 2 4 4 2 2" xfId="597"/>
    <cellStyle name="เครื่องหมายจุลภาค 2 4 4 2 3" xfId="598"/>
    <cellStyle name="เครื่องหมายจุลภาค 2 4 4 3" xfId="599"/>
    <cellStyle name="เครื่องหมายจุลภาค 2 4 4 3 2" xfId="600"/>
    <cellStyle name="เครื่องหมายจุลภาค 2 4 4 3 3" xfId="601"/>
    <cellStyle name="เครื่องหมายจุลภาค 2 4 4 4" xfId="602"/>
    <cellStyle name="เครื่องหมายจุลภาค 2 4 4 5" xfId="603"/>
    <cellStyle name="เครื่องหมายจุลภาค 2 4 5" xfId="604"/>
    <cellStyle name="เครื่องหมายจุลภาค 2 4 5 2" xfId="605"/>
    <cellStyle name="เครื่องหมายจุลภาค 2 4 5 3" xfId="606"/>
    <cellStyle name="เครื่องหมายจุลภาค 2 4 6" xfId="607"/>
    <cellStyle name="เครื่องหมายจุลภาค 2 4 6 2" xfId="608"/>
    <cellStyle name="เครื่องหมายจุลภาค 2 4 6 3" xfId="609"/>
    <cellStyle name="เครื่องหมายจุลภาค 2 4 7" xfId="610"/>
    <cellStyle name="เครื่องหมายจุลภาค 2 4 8" xfId="611"/>
    <cellStyle name="เครื่องหมายจุลภาค 2 5" xfId="612"/>
    <cellStyle name="เครื่องหมายจุลภาค 2 5 2" xfId="613"/>
    <cellStyle name="เครื่องหมายจุลภาค 2 5 2 2" xfId="614"/>
    <cellStyle name="เครื่องหมายจุลภาค 2 5 2 2 2" xfId="615"/>
    <cellStyle name="เครื่องหมายจุลภาค 2 5 2 2 2 2" xfId="616"/>
    <cellStyle name="เครื่องหมายจุลภาค 2 5 2 2 2 3" xfId="617"/>
    <cellStyle name="เครื่องหมายจุลภาค 2 5 2 2 3" xfId="618"/>
    <cellStyle name="เครื่องหมายจุลภาค 2 5 2 2 3 2" xfId="619"/>
    <cellStyle name="เครื่องหมายจุลภาค 2 5 2 2 3 3" xfId="620"/>
    <cellStyle name="เครื่องหมายจุลภาค 2 5 2 2 4" xfId="621"/>
    <cellStyle name="เครื่องหมายจุลภาค 2 5 2 2 5" xfId="622"/>
    <cellStyle name="เครื่องหมายจุลภาค 2 5 2 3" xfId="623"/>
    <cellStyle name="เครื่องหมายจุลภาค 2 5 2 3 2" xfId="624"/>
    <cellStyle name="เครื่องหมายจุลภาค 2 5 2 3 2 2" xfId="625"/>
    <cellStyle name="เครื่องหมายจุลภาค 2 5 2 3 2 3" xfId="626"/>
    <cellStyle name="เครื่องหมายจุลภาค 2 5 2 3 3" xfId="627"/>
    <cellStyle name="เครื่องหมายจุลภาค 2 5 2 3 3 2" xfId="628"/>
    <cellStyle name="เครื่องหมายจุลภาค 2 5 2 3 3 3" xfId="629"/>
    <cellStyle name="เครื่องหมายจุลภาค 2 5 2 3 4" xfId="630"/>
    <cellStyle name="เครื่องหมายจุลภาค 2 5 2 3 5" xfId="631"/>
    <cellStyle name="เครื่องหมายจุลภาค 2 5 2 4" xfId="632"/>
    <cellStyle name="เครื่องหมายจุลภาค 2 5 2 4 2" xfId="633"/>
    <cellStyle name="เครื่องหมายจุลภาค 2 5 2 4 3" xfId="634"/>
    <cellStyle name="เครื่องหมายจุลภาค 2 5 2 5" xfId="635"/>
    <cellStyle name="เครื่องหมายจุลภาค 2 5 2 5 2" xfId="636"/>
    <cellStyle name="เครื่องหมายจุลภาค 2 5 2 5 3" xfId="637"/>
    <cellStyle name="เครื่องหมายจุลภาค 2 5 2 6" xfId="638"/>
    <cellStyle name="เครื่องหมายจุลภาค 2 5 2 7" xfId="639"/>
    <cellStyle name="เครื่องหมายจุลภาค 2 5 3" xfId="640"/>
    <cellStyle name="เครื่องหมายจุลภาค 2 5 3 2" xfId="641"/>
    <cellStyle name="เครื่องหมายจุลภาค 2 5 3 2 2" xfId="642"/>
    <cellStyle name="เครื่องหมายจุลภาค 2 5 3 2 3" xfId="643"/>
    <cellStyle name="เครื่องหมายจุลภาค 2 5 3 3" xfId="644"/>
    <cellStyle name="เครื่องหมายจุลภาค 2 5 3 3 2" xfId="645"/>
    <cellStyle name="เครื่องหมายจุลภาค 2 5 3 3 3" xfId="646"/>
    <cellStyle name="เครื่องหมายจุลภาค 2 5 3 4" xfId="647"/>
    <cellStyle name="เครื่องหมายจุลภาค 2 5 3 5" xfId="648"/>
    <cellStyle name="เครื่องหมายจุลภาค 2 5 4" xfId="649"/>
    <cellStyle name="เครื่องหมายจุลภาค 2 5 4 2" xfId="650"/>
    <cellStyle name="เครื่องหมายจุลภาค 2 5 4 2 2" xfId="651"/>
    <cellStyle name="เครื่องหมายจุลภาค 2 5 4 2 3" xfId="652"/>
    <cellStyle name="เครื่องหมายจุลภาค 2 5 4 3" xfId="653"/>
    <cellStyle name="เครื่องหมายจุลภาค 2 5 4 3 2" xfId="654"/>
    <cellStyle name="เครื่องหมายจุลภาค 2 5 4 3 3" xfId="655"/>
    <cellStyle name="เครื่องหมายจุลภาค 2 5 4 4" xfId="656"/>
    <cellStyle name="เครื่องหมายจุลภาค 2 5 4 5" xfId="657"/>
    <cellStyle name="เครื่องหมายจุลภาค 2 5 5" xfId="658"/>
    <cellStyle name="เครื่องหมายจุลภาค 2 5 5 2" xfId="659"/>
    <cellStyle name="เครื่องหมายจุลภาค 2 5 5 3" xfId="660"/>
    <cellStyle name="เครื่องหมายจุลภาค 2 5 6" xfId="661"/>
    <cellStyle name="เครื่องหมายจุลภาค 2 5 6 2" xfId="662"/>
    <cellStyle name="เครื่องหมายจุลภาค 2 5 6 3" xfId="663"/>
    <cellStyle name="เครื่องหมายจุลภาค 2 5 7" xfId="664"/>
    <cellStyle name="เครื่องหมายจุลภาค 2 5 8" xfId="665"/>
    <cellStyle name="เครื่องหมายจุลภาค 2 6" xfId="666"/>
    <cellStyle name="เครื่องหมายจุลภาค 2 6 2" xfId="667"/>
    <cellStyle name="เครื่องหมายจุลภาค 2 6 2 2" xfId="668"/>
    <cellStyle name="เครื่องหมายจุลภาค 2 6 2 2 2" xfId="669"/>
    <cellStyle name="เครื่องหมายจุลภาค 2 6 2 2 3" xfId="670"/>
    <cellStyle name="เครื่องหมายจุลภาค 2 6 2 3" xfId="671"/>
    <cellStyle name="เครื่องหมายจุลภาค 2 6 2 3 2" xfId="672"/>
    <cellStyle name="เครื่องหมายจุลภาค 2 6 2 3 3" xfId="673"/>
    <cellStyle name="เครื่องหมายจุลภาค 2 6 2 4" xfId="674"/>
    <cellStyle name="เครื่องหมายจุลภาค 2 6 2 5" xfId="675"/>
    <cellStyle name="เครื่องหมายจุลภาค 2 6 3" xfId="676"/>
    <cellStyle name="เครื่องหมายจุลภาค 2 6 3 2" xfId="677"/>
    <cellStyle name="เครื่องหมายจุลภาค 2 6 3 2 2" xfId="678"/>
    <cellStyle name="เครื่องหมายจุลภาค 2 6 3 2 3" xfId="679"/>
    <cellStyle name="เครื่องหมายจุลภาค 2 6 3 3" xfId="680"/>
    <cellStyle name="เครื่องหมายจุลภาค 2 6 3 3 2" xfId="681"/>
    <cellStyle name="เครื่องหมายจุลภาค 2 6 3 3 3" xfId="682"/>
    <cellStyle name="เครื่องหมายจุลภาค 2 6 3 4" xfId="683"/>
    <cellStyle name="เครื่องหมายจุลภาค 2 6 3 5" xfId="684"/>
    <cellStyle name="เครื่องหมายจุลภาค 2 6 4" xfId="685"/>
    <cellStyle name="เครื่องหมายจุลภาค 2 6 4 2" xfId="686"/>
    <cellStyle name="เครื่องหมายจุลภาค 2 6 4 3" xfId="687"/>
    <cellStyle name="เครื่องหมายจุลภาค 2 6 5" xfId="688"/>
    <cellStyle name="เครื่องหมายจุลภาค 2 6 5 2" xfId="689"/>
    <cellStyle name="เครื่องหมายจุลภาค 2 6 5 3" xfId="690"/>
    <cellStyle name="เครื่องหมายจุลภาค 2 6 6" xfId="691"/>
    <cellStyle name="เครื่องหมายจุลภาค 2 6 7" xfId="692"/>
    <cellStyle name="เครื่องหมายจุลภาค 2 7" xfId="693"/>
    <cellStyle name="เครื่องหมายจุลภาค 2 7 2" xfId="694"/>
    <cellStyle name="เครื่องหมายจุลภาค 2 7 2 2" xfId="695"/>
    <cellStyle name="เครื่องหมายจุลภาค 2 7 2 3" xfId="696"/>
    <cellStyle name="เครื่องหมายจุลภาค 2 7 3" xfId="697"/>
    <cellStyle name="เครื่องหมายจุลภาค 2 7 3 2" xfId="698"/>
    <cellStyle name="เครื่องหมายจุลภาค 2 7 3 3" xfId="699"/>
    <cellStyle name="เครื่องหมายจุลภาค 2 7 4" xfId="700"/>
    <cellStyle name="เครื่องหมายจุลภาค 2 7 5" xfId="701"/>
    <cellStyle name="เครื่องหมายจุลภาค 2 8" xfId="702"/>
    <cellStyle name="เครื่องหมายจุลภาค 2 8 2" xfId="703"/>
    <cellStyle name="เครื่องหมายจุลภาค 2 8 2 2" xfId="704"/>
    <cellStyle name="เครื่องหมายจุลภาค 2 8 2 3" xfId="705"/>
    <cellStyle name="เครื่องหมายจุลภาค 2 8 3" xfId="706"/>
    <cellStyle name="เครื่องหมายจุลภาค 2 8 3 2" xfId="707"/>
    <cellStyle name="เครื่องหมายจุลภาค 2 8 3 3" xfId="708"/>
    <cellStyle name="เครื่องหมายจุลภาค 2 8 4" xfId="709"/>
    <cellStyle name="เครื่องหมายจุลภาค 2 8 5" xfId="710"/>
    <cellStyle name="เครื่องหมายจุลภาค 2 9" xfId="711"/>
    <cellStyle name="เครื่องหมายจุลภาค 2 9 2" xfId="712"/>
    <cellStyle name="เครื่องหมายจุลภาค 2 9 2 2" xfId="713"/>
    <cellStyle name="เครื่องหมายจุลภาค 2 9 2 3" xfId="714"/>
    <cellStyle name="เครื่องหมายจุลภาค 2 9 3" xfId="715"/>
    <cellStyle name="เครื่องหมายจุลภาค 2 9 3 2" xfId="716"/>
    <cellStyle name="เครื่องหมายจุลภาค 2 9 3 3" xfId="717"/>
    <cellStyle name="เครื่องหมายจุลภาค 2 9 4" xfId="718"/>
    <cellStyle name="เครื่องหมายจุลภาค 2 9 5" xfId="719"/>
    <cellStyle name="เครื่องหมายจุลภาค 3" xfId="720"/>
    <cellStyle name="เครื่องหมายจุลภาค 3 10" xfId="721"/>
    <cellStyle name="เครื่องหมายจุลภาค 3 2" xfId="722"/>
    <cellStyle name="เครื่องหมายจุลภาค 3 2 2" xfId="723"/>
    <cellStyle name="เครื่องหมายจุลภาค 3 2 2 2" xfId="724"/>
    <cellStyle name="เครื่องหมายจุลภาค 3 2 2 2 2" xfId="725"/>
    <cellStyle name="เครื่องหมายจุลภาค 3 2 2 2 2 2" xfId="726"/>
    <cellStyle name="เครื่องหมายจุลภาค 3 2 2 2 2 2 2" xfId="727"/>
    <cellStyle name="เครื่องหมายจุลภาค 3 2 2 2 2 2 3" xfId="728"/>
    <cellStyle name="เครื่องหมายจุลภาค 3 2 2 2 2 3" xfId="729"/>
    <cellStyle name="เครื่องหมายจุลภาค 3 2 2 2 2 3 2" xfId="730"/>
    <cellStyle name="เครื่องหมายจุลภาค 3 2 2 2 2 3 3" xfId="731"/>
    <cellStyle name="เครื่องหมายจุลภาค 3 2 2 2 2 4" xfId="732"/>
    <cellStyle name="เครื่องหมายจุลภาค 3 2 2 2 2 5" xfId="733"/>
    <cellStyle name="เครื่องหมายจุลภาค 3 2 2 2 3" xfId="734"/>
    <cellStyle name="เครื่องหมายจุลภาค 3 2 2 2 3 2" xfId="735"/>
    <cellStyle name="เครื่องหมายจุลภาค 3 2 2 2 3 2 2" xfId="736"/>
    <cellStyle name="เครื่องหมายจุลภาค 3 2 2 2 3 2 3" xfId="737"/>
    <cellStyle name="เครื่องหมายจุลภาค 3 2 2 2 3 3" xfId="738"/>
    <cellStyle name="เครื่องหมายจุลภาค 3 2 2 2 3 3 2" xfId="739"/>
    <cellStyle name="เครื่องหมายจุลภาค 3 2 2 2 3 3 3" xfId="740"/>
    <cellStyle name="เครื่องหมายจุลภาค 3 2 2 2 3 4" xfId="741"/>
    <cellStyle name="เครื่องหมายจุลภาค 3 2 2 2 3 5" xfId="742"/>
    <cellStyle name="เครื่องหมายจุลภาค 3 2 2 2 4" xfId="743"/>
    <cellStyle name="เครื่องหมายจุลภาค 3 2 2 2 4 2" xfId="744"/>
    <cellStyle name="เครื่องหมายจุลภาค 3 2 2 2 4 3" xfId="745"/>
    <cellStyle name="เครื่องหมายจุลภาค 3 2 2 2 5" xfId="746"/>
    <cellStyle name="เครื่องหมายจุลภาค 3 2 2 2 5 2" xfId="747"/>
    <cellStyle name="เครื่องหมายจุลภาค 3 2 2 2 5 3" xfId="748"/>
    <cellStyle name="เครื่องหมายจุลภาค 3 2 2 2 6" xfId="749"/>
    <cellStyle name="เครื่องหมายจุลภาค 3 2 2 2 7" xfId="750"/>
    <cellStyle name="เครื่องหมายจุลภาค 3 2 2 3" xfId="751"/>
    <cellStyle name="เครื่องหมายจุลภาค 3 2 2 3 2" xfId="752"/>
    <cellStyle name="เครื่องหมายจุลภาค 3 2 2 3 2 2" xfId="753"/>
    <cellStyle name="เครื่องหมายจุลภาค 3 2 2 3 2 3" xfId="754"/>
    <cellStyle name="เครื่องหมายจุลภาค 3 2 2 3 3" xfId="755"/>
    <cellStyle name="เครื่องหมายจุลภาค 3 2 2 3 3 2" xfId="756"/>
    <cellStyle name="เครื่องหมายจุลภาค 3 2 2 3 3 3" xfId="757"/>
    <cellStyle name="เครื่องหมายจุลภาค 3 2 2 3 4" xfId="758"/>
    <cellStyle name="เครื่องหมายจุลภาค 3 2 2 3 5" xfId="759"/>
    <cellStyle name="เครื่องหมายจุลภาค 3 2 2 4" xfId="760"/>
    <cellStyle name="เครื่องหมายจุลภาค 3 2 2 4 2" xfId="761"/>
    <cellStyle name="เครื่องหมายจุลภาค 3 2 2 4 2 2" xfId="762"/>
    <cellStyle name="เครื่องหมายจุลภาค 3 2 2 4 2 3" xfId="763"/>
    <cellStyle name="เครื่องหมายจุลภาค 3 2 2 4 3" xfId="764"/>
    <cellStyle name="เครื่องหมายจุลภาค 3 2 2 4 3 2" xfId="765"/>
    <cellStyle name="เครื่องหมายจุลภาค 3 2 2 4 3 3" xfId="766"/>
    <cellStyle name="เครื่องหมายจุลภาค 3 2 2 4 4" xfId="767"/>
    <cellStyle name="เครื่องหมายจุลภาค 3 2 2 4 5" xfId="768"/>
    <cellStyle name="เครื่องหมายจุลภาค 3 2 2 5" xfId="769"/>
    <cellStyle name="เครื่องหมายจุลภาค 3 2 2 5 2" xfId="770"/>
    <cellStyle name="เครื่องหมายจุลภาค 3 2 2 5 3" xfId="771"/>
    <cellStyle name="เครื่องหมายจุลภาค 3 2 2 6" xfId="772"/>
    <cellStyle name="เครื่องหมายจุลภาค 3 2 2 6 2" xfId="773"/>
    <cellStyle name="เครื่องหมายจุลภาค 3 2 2 6 3" xfId="774"/>
    <cellStyle name="เครื่องหมายจุลภาค 3 2 2 7" xfId="775"/>
    <cellStyle name="เครื่องหมายจุลภาค 3 2 2 8" xfId="776"/>
    <cellStyle name="เครื่องหมายจุลภาค 3 2 3" xfId="777"/>
    <cellStyle name="เครื่องหมายจุลภาค 3 2 3 2" xfId="778"/>
    <cellStyle name="เครื่องหมายจุลภาค 3 2 3 2 2" xfId="779"/>
    <cellStyle name="เครื่องหมายจุลภาค 3 2 3 2 2 2" xfId="780"/>
    <cellStyle name="เครื่องหมายจุลภาค 3 2 3 2 2 3" xfId="781"/>
    <cellStyle name="เครื่องหมายจุลภาค 3 2 3 2 3" xfId="782"/>
    <cellStyle name="เครื่องหมายจุลภาค 3 2 3 2 3 2" xfId="783"/>
    <cellStyle name="เครื่องหมายจุลภาค 3 2 3 2 3 3" xfId="784"/>
    <cellStyle name="เครื่องหมายจุลภาค 3 2 3 2 4" xfId="785"/>
    <cellStyle name="เครื่องหมายจุลภาค 3 2 3 2 5" xfId="786"/>
    <cellStyle name="เครื่องหมายจุลภาค 3 2 3 3" xfId="787"/>
    <cellStyle name="เครื่องหมายจุลภาค 3 2 3 3 2" xfId="788"/>
    <cellStyle name="เครื่องหมายจุลภาค 3 2 3 3 2 2" xfId="789"/>
    <cellStyle name="เครื่องหมายจุลภาค 3 2 3 3 2 3" xfId="790"/>
    <cellStyle name="เครื่องหมายจุลภาค 3 2 3 3 3" xfId="791"/>
    <cellStyle name="เครื่องหมายจุลภาค 3 2 3 3 3 2" xfId="792"/>
    <cellStyle name="เครื่องหมายจุลภาค 3 2 3 3 3 3" xfId="793"/>
    <cellStyle name="เครื่องหมายจุลภาค 3 2 3 3 4" xfId="794"/>
    <cellStyle name="เครื่องหมายจุลภาค 3 2 3 3 5" xfId="795"/>
    <cellStyle name="เครื่องหมายจุลภาค 3 2 3 4" xfId="796"/>
    <cellStyle name="เครื่องหมายจุลภาค 3 2 3 4 2" xfId="797"/>
    <cellStyle name="เครื่องหมายจุลภาค 3 2 3 4 3" xfId="798"/>
    <cellStyle name="เครื่องหมายจุลภาค 3 2 3 5" xfId="799"/>
    <cellStyle name="เครื่องหมายจุลภาค 3 2 3 5 2" xfId="800"/>
    <cellStyle name="เครื่องหมายจุลภาค 3 2 3 5 3" xfId="801"/>
    <cellStyle name="เครื่องหมายจุลภาค 3 2 3 6" xfId="802"/>
    <cellStyle name="เครื่องหมายจุลภาค 3 2 3 7" xfId="803"/>
    <cellStyle name="เครื่องหมายจุลภาค 3 2 4" xfId="804"/>
    <cellStyle name="เครื่องหมายจุลภาค 3 2 4 2" xfId="805"/>
    <cellStyle name="เครื่องหมายจุลภาค 3 2 4 2 2" xfId="806"/>
    <cellStyle name="เครื่องหมายจุลภาค 3 2 4 2 3" xfId="807"/>
    <cellStyle name="เครื่องหมายจุลภาค 3 2 4 3" xfId="808"/>
    <cellStyle name="เครื่องหมายจุลภาค 3 2 4 3 2" xfId="809"/>
    <cellStyle name="เครื่องหมายจุลภาค 3 2 4 3 3" xfId="810"/>
    <cellStyle name="เครื่องหมายจุลภาค 3 2 4 4" xfId="811"/>
    <cellStyle name="เครื่องหมายจุลภาค 3 2 4 5" xfId="812"/>
    <cellStyle name="เครื่องหมายจุลภาค 3 2 5" xfId="813"/>
    <cellStyle name="เครื่องหมายจุลภาค 3 2 5 2" xfId="814"/>
    <cellStyle name="เครื่องหมายจุลภาค 3 2 5 2 2" xfId="815"/>
    <cellStyle name="เครื่องหมายจุลภาค 3 2 5 2 3" xfId="816"/>
    <cellStyle name="เครื่องหมายจุลภาค 3 2 5 3" xfId="817"/>
    <cellStyle name="เครื่องหมายจุลภาค 3 2 5 3 2" xfId="818"/>
    <cellStyle name="เครื่องหมายจุลภาค 3 2 5 3 3" xfId="819"/>
    <cellStyle name="เครื่องหมายจุลภาค 3 2 5 4" xfId="820"/>
    <cellStyle name="เครื่องหมายจุลภาค 3 2 5 5" xfId="821"/>
    <cellStyle name="เครื่องหมายจุลภาค 3 2 6" xfId="822"/>
    <cellStyle name="เครื่องหมายจุลภาค 3 2 6 2" xfId="823"/>
    <cellStyle name="เครื่องหมายจุลภาค 3 2 6 3" xfId="824"/>
    <cellStyle name="เครื่องหมายจุลภาค 3 2 7" xfId="825"/>
    <cellStyle name="เครื่องหมายจุลภาค 3 2 7 2" xfId="826"/>
    <cellStyle name="เครื่องหมายจุลภาค 3 2 7 3" xfId="827"/>
    <cellStyle name="เครื่องหมายจุลภาค 3 2 8" xfId="828"/>
    <cellStyle name="เครื่องหมายจุลภาค 3 2 9" xfId="829"/>
    <cellStyle name="เครื่องหมายจุลภาค 3 3" xfId="830"/>
    <cellStyle name="เครื่องหมายจุลภาค 3 3 2" xfId="831"/>
    <cellStyle name="เครื่องหมายจุลภาค 3 3 2 2" xfId="832"/>
    <cellStyle name="เครื่องหมายจุลภาค 3 3 2 2 2" xfId="833"/>
    <cellStyle name="เครื่องหมายจุลภาค 3 3 2 2 2 2" xfId="834"/>
    <cellStyle name="เครื่องหมายจุลภาค 3 3 2 2 2 3" xfId="835"/>
    <cellStyle name="เครื่องหมายจุลภาค 3 3 2 2 3" xfId="836"/>
    <cellStyle name="เครื่องหมายจุลภาค 3 3 2 2 3 2" xfId="837"/>
    <cellStyle name="เครื่องหมายจุลภาค 3 3 2 2 3 3" xfId="838"/>
    <cellStyle name="เครื่องหมายจุลภาค 3 3 2 2 4" xfId="839"/>
    <cellStyle name="เครื่องหมายจุลภาค 3 3 2 2 5" xfId="840"/>
    <cellStyle name="เครื่องหมายจุลภาค 3 3 2 3" xfId="841"/>
    <cellStyle name="เครื่องหมายจุลภาค 3 3 2 3 2" xfId="842"/>
    <cellStyle name="เครื่องหมายจุลภาค 3 3 2 3 2 2" xfId="843"/>
    <cellStyle name="เครื่องหมายจุลภาค 3 3 2 3 2 3" xfId="844"/>
    <cellStyle name="เครื่องหมายจุลภาค 3 3 2 3 3" xfId="845"/>
    <cellStyle name="เครื่องหมายจุลภาค 3 3 2 3 3 2" xfId="846"/>
    <cellStyle name="เครื่องหมายจุลภาค 3 3 2 3 3 3" xfId="847"/>
    <cellStyle name="เครื่องหมายจุลภาค 3 3 2 3 4" xfId="848"/>
    <cellStyle name="เครื่องหมายจุลภาค 3 3 2 3 5" xfId="849"/>
    <cellStyle name="เครื่องหมายจุลภาค 3 3 2 4" xfId="850"/>
    <cellStyle name="เครื่องหมายจุลภาค 3 3 2 4 2" xfId="851"/>
    <cellStyle name="เครื่องหมายจุลภาค 3 3 2 4 3" xfId="852"/>
    <cellStyle name="เครื่องหมายจุลภาค 3 3 2 5" xfId="853"/>
    <cellStyle name="เครื่องหมายจุลภาค 3 3 2 5 2" xfId="854"/>
    <cellStyle name="เครื่องหมายจุลภาค 3 3 2 5 3" xfId="855"/>
    <cellStyle name="เครื่องหมายจุลภาค 3 3 2 6" xfId="856"/>
    <cellStyle name="เครื่องหมายจุลภาค 3 3 2 7" xfId="857"/>
    <cellStyle name="เครื่องหมายจุลภาค 3 3 3" xfId="858"/>
    <cellStyle name="เครื่องหมายจุลภาค 3 3 3 2" xfId="859"/>
    <cellStyle name="เครื่องหมายจุลภาค 3 3 3 2 2" xfId="860"/>
    <cellStyle name="เครื่องหมายจุลภาค 3 3 3 2 3" xfId="861"/>
    <cellStyle name="เครื่องหมายจุลภาค 3 3 3 3" xfId="862"/>
    <cellStyle name="เครื่องหมายจุลภาค 3 3 3 3 2" xfId="863"/>
    <cellStyle name="เครื่องหมายจุลภาค 3 3 3 3 3" xfId="864"/>
    <cellStyle name="เครื่องหมายจุลภาค 3 3 3 4" xfId="865"/>
    <cellStyle name="เครื่องหมายจุลภาค 3 3 3 5" xfId="866"/>
    <cellStyle name="เครื่องหมายจุลภาค 3 3 4" xfId="867"/>
    <cellStyle name="เครื่องหมายจุลภาค 3 3 4 2" xfId="868"/>
    <cellStyle name="เครื่องหมายจุลภาค 3 3 4 2 2" xfId="869"/>
    <cellStyle name="เครื่องหมายจุลภาค 3 3 4 2 3" xfId="870"/>
    <cellStyle name="เครื่องหมายจุลภาค 3 3 4 3" xfId="871"/>
    <cellStyle name="เครื่องหมายจุลภาค 3 3 4 3 2" xfId="872"/>
    <cellStyle name="เครื่องหมายจุลภาค 3 3 4 3 3" xfId="873"/>
    <cellStyle name="เครื่องหมายจุลภาค 3 3 4 4" xfId="874"/>
    <cellStyle name="เครื่องหมายจุลภาค 3 3 4 5" xfId="875"/>
    <cellStyle name="เครื่องหมายจุลภาค 3 3 5" xfId="876"/>
    <cellStyle name="เครื่องหมายจุลภาค 3 3 5 2" xfId="877"/>
    <cellStyle name="เครื่องหมายจุลภาค 3 3 5 3" xfId="878"/>
    <cellStyle name="เครื่องหมายจุลภาค 3 3 6" xfId="879"/>
    <cellStyle name="เครื่องหมายจุลภาค 3 3 6 2" xfId="880"/>
    <cellStyle name="เครื่องหมายจุลภาค 3 3 6 3" xfId="881"/>
    <cellStyle name="เครื่องหมายจุลภาค 3 3 7" xfId="882"/>
    <cellStyle name="เครื่องหมายจุลภาค 3 3 8" xfId="883"/>
    <cellStyle name="เครื่องหมายจุลภาค 3 4" xfId="884"/>
    <cellStyle name="เครื่องหมายจุลภาค 3 4 2" xfId="885"/>
    <cellStyle name="เครื่องหมายจุลภาค 3 4 2 2" xfId="886"/>
    <cellStyle name="เครื่องหมายจุลภาค 3 4 2 2 2" xfId="887"/>
    <cellStyle name="เครื่องหมายจุลภาค 3 4 2 2 3" xfId="888"/>
    <cellStyle name="เครื่องหมายจุลภาค 3 4 2 3" xfId="889"/>
    <cellStyle name="เครื่องหมายจุลภาค 3 4 2 3 2" xfId="890"/>
    <cellStyle name="เครื่องหมายจุลภาค 3 4 2 3 3" xfId="891"/>
    <cellStyle name="เครื่องหมายจุลภาค 3 4 2 4" xfId="892"/>
    <cellStyle name="เครื่องหมายจุลภาค 3 4 2 5" xfId="893"/>
    <cellStyle name="เครื่องหมายจุลภาค 3 4 3" xfId="894"/>
    <cellStyle name="เครื่องหมายจุลภาค 3 4 3 2" xfId="895"/>
    <cellStyle name="เครื่องหมายจุลภาค 3 4 3 2 2" xfId="896"/>
    <cellStyle name="เครื่องหมายจุลภาค 3 4 3 2 3" xfId="897"/>
    <cellStyle name="เครื่องหมายจุลภาค 3 4 3 3" xfId="898"/>
    <cellStyle name="เครื่องหมายจุลภาค 3 4 3 3 2" xfId="899"/>
    <cellStyle name="เครื่องหมายจุลภาค 3 4 3 3 3" xfId="900"/>
    <cellStyle name="เครื่องหมายจุลภาค 3 4 3 4" xfId="901"/>
    <cellStyle name="เครื่องหมายจุลภาค 3 4 3 5" xfId="902"/>
    <cellStyle name="เครื่องหมายจุลภาค 3 4 4" xfId="903"/>
    <cellStyle name="เครื่องหมายจุลภาค 3 4 4 2" xfId="904"/>
    <cellStyle name="เครื่องหมายจุลภาค 3 4 4 3" xfId="905"/>
    <cellStyle name="เครื่องหมายจุลภาค 3 4 5" xfId="906"/>
    <cellStyle name="เครื่องหมายจุลภาค 3 4 5 2" xfId="907"/>
    <cellStyle name="เครื่องหมายจุลภาค 3 4 5 3" xfId="908"/>
    <cellStyle name="เครื่องหมายจุลภาค 3 4 6" xfId="909"/>
    <cellStyle name="เครื่องหมายจุลภาค 3 4 7" xfId="910"/>
    <cellStyle name="เครื่องหมายจุลภาค 3 5" xfId="911"/>
    <cellStyle name="เครื่องหมายจุลภาค 3 5 2" xfId="912"/>
    <cellStyle name="เครื่องหมายจุลภาค 3 5 2 2" xfId="913"/>
    <cellStyle name="เครื่องหมายจุลภาค 3 5 2 3" xfId="914"/>
    <cellStyle name="เครื่องหมายจุลภาค 3 5 3" xfId="915"/>
    <cellStyle name="เครื่องหมายจุลภาค 3 5 3 2" xfId="916"/>
    <cellStyle name="เครื่องหมายจุลภาค 3 5 3 3" xfId="917"/>
    <cellStyle name="เครื่องหมายจุลภาค 3 5 4" xfId="918"/>
    <cellStyle name="เครื่องหมายจุลภาค 3 5 5" xfId="919"/>
    <cellStyle name="เครื่องหมายจุลภาค 3 6" xfId="920"/>
    <cellStyle name="เครื่องหมายจุลภาค 3 6 2" xfId="921"/>
    <cellStyle name="เครื่องหมายจุลภาค 3 6 2 2" xfId="922"/>
    <cellStyle name="เครื่องหมายจุลภาค 3 6 2 3" xfId="923"/>
    <cellStyle name="เครื่องหมายจุลภาค 3 6 3" xfId="924"/>
    <cellStyle name="เครื่องหมายจุลภาค 3 6 3 2" xfId="925"/>
    <cellStyle name="เครื่องหมายจุลภาค 3 6 3 3" xfId="926"/>
    <cellStyle name="เครื่องหมายจุลภาค 3 6 4" xfId="927"/>
    <cellStyle name="เครื่องหมายจุลภาค 3 6 5" xfId="928"/>
    <cellStyle name="เครื่องหมายจุลภาค 3 7" xfId="929"/>
    <cellStyle name="เครื่องหมายจุลภาค 3 7 2" xfId="930"/>
    <cellStyle name="เครื่องหมายจุลภาค 3 7 3" xfId="931"/>
    <cellStyle name="เครื่องหมายจุลภาค 3 8" xfId="932"/>
    <cellStyle name="เครื่องหมายจุลภาค 3 8 2" xfId="933"/>
    <cellStyle name="เครื่องหมายจุลภาค 3 8 3" xfId="934"/>
    <cellStyle name="เครื่องหมายจุลภาค 3 9" xfId="935"/>
    <cellStyle name="เครื่องหมายจุลภาค 4" xfId="936"/>
    <cellStyle name="เครื่องหมายจุลภาค 4 10" xfId="937"/>
    <cellStyle name="เครื่องหมายจุลภาค 4 10 2" xfId="938"/>
    <cellStyle name="เครื่องหมายจุลภาค 4 10 2 2" xfId="939"/>
    <cellStyle name="เครื่องหมายจุลภาค 4 10 3" xfId="940"/>
    <cellStyle name="เครื่องหมายจุลภาค 4 11" xfId="941"/>
    <cellStyle name="เครื่องหมายจุลภาค 4 11 2" xfId="942"/>
    <cellStyle name="เครื่องหมายจุลภาค 4 12" xfId="943"/>
    <cellStyle name="เครื่องหมายจุลภาค 4 2" xfId="944"/>
    <cellStyle name="เครื่องหมายจุลภาค 4 2 10" xfId="945"/>
    <cellStyle name="เครื่องหมายจุลภาค 4 2 10 2" xfId="946"/>
    <cellStyle name="เครื่องหมายจุลภาค 4 2 11" xfId="947"/>
    <cellStyle name="เครื่องหมายจุลภาค 4 2 2" xfId="948"/>
    <cellStyle name="เครื่องหมายจุลภาค 4 2 2 10" xfId="949"/>
    <cellStyle name="เครื่องหมายจุลภาค 4 2 2 2" xfId="950"/>
    <cellStyle name="เครื่องหมายจุลภาค 4 2 2 2 2" xfId="951"/>
    <cellStyle name="เครื่องหมายจุลภาค 4 2 2 2 2 2" xfId="952"/>
    <cellStyle name="เครื่องหมายจุลภาค 4 2 2 2 2 2 2" xfId="953"/>
    <cellStyle name="เครื่องหมายจุลภาค 4 2 2 2 2 2 2 2" xfId="954"/>
    <cellStyle name="เครื่องหมายจุลภาค 4 2 2 2 2 2 2 2 2" xfId="955"/>
    <cellStyle name="เครื่องหมายจุลภาค 4 2 2 2 2 2 2 3" xfId="956"/>
    <cellStyle name="เครื่องหมายจุลภาค 4 2 2 2 2 2 3" xfId="957"/>
    <cellStyle name="เครื่องหมายจุลภาค 4 2 2 2 2 2 3 2" xfId="958"/>
    <cellStyle name="เครื่องหมายจุลภาค 4 2 2 2 2 2 3 2 2" xfId="959"/>
    <cellStyle name="เครื่องหมายจุลภาค 4 2 2 2 2 2 3 3" xfId="960"/>
    <cellStyle name="เครื่องหมายจุลภาค 4 2 2 2 2 2 4" xfId="961"/>
    <cellStyle name="เครื่องหมายจุลภาค 4 2 2 2 2 2 4 2" xfId="962"/>
    <cellStyle name="เครื่องหมายจุลภาค 4 2 2 2 2 2 5" xfId="963"/>
    <cellStyle name="เครื่องหมายจุลภาค 4 2 2 2 2 3" xfId="964"/>
    <cellStyle name="เครื่องหมายจุลภาค 4 2 2 2 2 3 2" xfId="965"/>
    <cellStyle name="เครื่องหมายจุลภาค 4 2 2 2 2 3 2 2" xfId="966"/>
    <cellStyle name="เครื่องหมายจุลภาค 4 2 2 2 2 3 2 2 2" xfId="967"/>
    <cellStyle name="เครื่องหมายจุลภาค 4 2 2 2 2 3 2 3" xfId="968"/>
    <cellStyle name="เครื่องหมายจุลภาค 4 2 2 2 2 3 3" xfId="969"/>
    <cellStyle name="เครื่องหมายจุลภาค 4 2 2 2 2 3 3 2" xfId="970"/>
    <cellStyle name="เครื่องหมายจุลภาค 4 2 2 2 2 3 3 2 2" xfId="971"/>
    <cellStyle name="เครื่องหมายจุลภาค 4 2 2 2 2 3 3 3" xfId="972"/>
    <cellStyle name="เครื่องหมายจุลภาค 4 2 2 2 2 3 4" xfId="973"/>
    <cellStyle name="เครื่องหมายจุลภาค 4 2 2 2 2 3 4 2" xfId="974"/>
    <cellStyle name="เครื่องหมายจุลภาค 4 2 2 2 2 3 5" xfId="975"/>
    <cellStyle name="เครื่องหมายจุลภาค 4 2 2 2 2 4" xfId="976"/>
    <cellStyle name="เครื่องหมายจุลภาค 4 2 2 2 2 4 2" xfId="977"/>
    <cellStyle name="เครื่องหมายจุลภาค 4 2 2 2 2 4 2 2" xfId="978"/>
    <cellStyle name="เครื่องหมายจุลภาค 4 2 2 2 2 4 3" xfId="979"/>
    <cellStyle name="เครื่องหมายจุลภาค 4 2 2 2 2 5" xfId="980"/>
    <cellStyle name="เครื่องหมายจุลภาค 4 2 2 2 2 5 2" xfId="981"/>
    <cellStyle name="เครื่องหมายจุลภาค 4 2 2 2 2 5 2 2" xfId="982"/>
    <cellStyle name="เครื่องหมายจุลภาค 4 2 2 2 2 5 3" xfId="983"/>
    <cellStyle name="เครื่องหมายจุลภาค 4 2 2 2 2 6" xfId="984"/>
    <cellStyle name="เครื่องหมายจุลภาค 4 2 2 2 2 6 2" xfId="985"/>
    <cellStyle name="เครื่องหมายจุลภาค 4 2 2 2 2 7" xfId="986"/>
    <cellStyle name="เครื่องหมายจุลภาค 4 2 2 2 3" xfId="987"/>
    <cellStyle name="เครื่องหมายจุลภาค 4 2 2 2 3 2" xfId="988"/>
    <cellStyle name="เครื่องหมายจุลภาค 4 2 2 2 3 2 2" xfId="989"/>
    <cellStyle name="เครื่องหมายจุลภาค 4 2 2 2 3 2 2 2" xfId="990"/>
    <cellStyle name="เครื่องหมายจุลภาค 4 2 2 2 3 2 2 2 2" xfId="991"/>
    <cellStyle name="เครื่องหมายจุลภาค 4 2 2 2 3 2 2 3" xfId="992"/>
    <cellStyle name="เครื่องหมายจุลภาค 4 2 2 2 3 2 3" xfId="993"/>
    <cellStyle name="เครื่องหมายจุลภาค 4 2 2 2 3 2 3 2" xfId="994"/>
    <cellStyle name="เครื่องหมายจุลภาค 4 2 2 2 3 2 3 2 2" xfId="995"/>
    <cellStyle name="เครื่องหมายจุลภาค 4 2 2 2 3 2 3 3" xfId="996"/>
    <cellStyle name="เครื่องหมายจุลภาค 4 2 2 2 3 2 4" xfId="997"/>
    <cellStyle name="เครื่องหมายจุลภาค 4 2 2 2 3 2 4 2" xfId="998"/>
    <cellStyle name="เครื่องหมายจุลภาค 4 2 2 2 3 2 5" xfId="999"/>
    <cellStyle name="เครื่องหมายจุลภาค 4 2 2 2 3 3" xfId="1000"/>
    <cellStyle name="เครื่องหมายจุลภาค 4 2 2 2 3 3 2" xfId="1001"/>
    <cellStyle name="เครื่องหมายจุลภาค 4 2 2 2 3 3 2 2" xfId="1002"/>
    <cellStyle name="เครื่องหมายจุลภาค 4 2 2 2 3 3 2 2 2" xfId="1003"/>
    <cellStyle name="เครื่องหมายจุลภาค 4 2 2 2 3 3 2 3" xfId="1004"/>
    <cellStyle name="เครื่องหมายจุลภาค 4 2 2 2 3 3 3" xfId="1005"/>
    <cellStyle name="เครื่องหมายจุลภาค 4 2 2 2 3 3 3 2" xfId="1006"/>
    <cellStyle name="เครื่องหมายจุลภาค 4 2 2 2 3 3 3 2 2" xfId="1007"/>
    <cellStyle name="เครื่องหมายจุลภาค 4 2 2 2 3 3 3 3" xfId="1008"/>
    <cellStyle name="เครื่องหมายจุลภาค 4 2 2 2 3 3 4" xfId="1009"/>
    <cellStyle name="เครื่องหมายจุลภาค 4 2 2 2 3 3 4 2" xfId="1010"/>
    <cellStyle name="เครื่องหมายจุลภาค 4 2 2 2 3 3 5" xfId="1011"/>
    <cellStyle name="เครื่องหมายจุลภาค 4 2 2 2 3 4" xfId="1012"/>
    <cellStyle name="เครื่องหมายจุลภาค 4 2 2 2 3 4 2" xfId="1013"/>
    <cellStyle name="เครื่องหมายจุลภาค 4 2 2 2 3 4 2 2" xfId="1014"/>
    <cellStyle name="เครื่องหมายจุลภาค 4 2 2 2 3 4 3" xfId="1015"/>
    <cellStyle name="เครื่องหมายจุลภาค 4 2 2 2 3 5" xfId="1016"/>
    <cellStyle name="เครื่องหมายจุลภาค 4 2 2 2 3 5 2" xfId="1017"/>
    <cellStyle name="เครื่องหมายจุลภาค 4 2 2 2 3 5 2 2" xfId="1018"/>
    <cellStyle name="เครื่องหมายจุลภาค 4 2 2 2 3 5 3" xfId="1019"/>
    <cellStyle name="เครื่องหมายจุลภาค 4 2 2 2 3 6" xfId="1020"/>
    <cellStyle name="เครื่องหมายจุลภาค 4 2 2 2 3 6 2" xfId="1021"/>
    <cellStyle name="เครื่องหมายจุลภาค 4 2 2 2 3 7" xfId="1022"/>
    <cellStyle name="เครื่องหมายจุลภาค 4 2 2 2 4" xfId="1023"/>
    <cellStyle name="เครื่องหมายจุลภาค 4 2 2 2 4 2" xfId="1024"/>
    <cellStyle name="เครื่องหมายจุลภาค 4 2 2 2 4 2 2" xfId="1025"/>
    <cellStyle name="เครื่องหมายจุลภาค 4 2 2 2 4 2 2 2" xfId="1026"/>
    <cellStyle name="เครื่องหมายจุลภาค 4 2 2 2 4 2 3" xfId="1027"/>
    <cellStyle name="เครื่องหมายจุลภาค 4 2 2 2 4 3" xfId="1028"/>
    <cellStyle name="เครื่องหมายจุลภาค 4 2 2 2 4 3 2" xfId="1029"/>
    <cellStyle name="เครื่องหมายจุลภาค 4 2 2 2 4 3 2 2" xfId="1030"/>
    <cellStyle name="เครื่องหมายจุลภาค 4 2 2 2 4 3 3" xfId="1031"/>
    <cellStyle name="เครื่องหมายจุลภาค 4 2 2 2 4 4" xfId="1032"/>
    <cellStyle name="เครื่องหมายจุลภาค 4 2 2 2 4 4 2" xfId="1033"/>
    <cellStyle name="เครื่องหมายจุลภาค 4 2 2 2 4 5" xfId="1034"/>
    <cellStyle name="เครื่องหมายจุลภาค 4 2 2 2 5" xfId="1035"/>
    <cellStyle name="เครื่องหมายจุลภาค 4 2 2 2 5 2" xfId="1036"/>
    <cellStyle name="เครื่องหมายจุลภาค 4 2 2 2 5 2 2" xfId="1037"/>
    <cellStyle name="เครื่องหมายจุลภาค 4 2 2 2 5 2 2 2" xfId="1038"/>
    <cellStyle name="เครื่องหมายจุลภาค 4 2 2 2 5 2 3" xfId="1039"/>
    <cellStyle name="เครื่องหมายจุลภาค 4 2 2 2 5 3" xfId="1040"/>
    <cellStyle name="เครื่องหมายจุลภาค 4 2 2 2 5 3 2" xfId="1041"/>
    <cellStyle name="เครื่องหมายจุลภาค 4 2 2 2 5 3 2 2" xfId="1042"/>
    <cellStyle name="เครื่องหมายจุลภาค 4 2 2 2 5 3 3" xfId="1043"/>
    <cellStyle name="เครื่องหมายจุลภาค 4 2 2 2 5 4" xfId="1044"/>
    <cellStyle name="เครื่องหมายจุลภาค 4 2 2 2 5 4 2" xfId="1045"/>
    <cellStyle name="เครื่องหมายจุลภาค 4 2 2 2 5 5" xfId="1046"/>
    <cellStyle name="เครื่องหมายจุลภาค 4 2 2 2 6" xfId="1047"/>
    <cellStyle name="เครื่องหมายจุลภาค 4 2 2 2 6 2" xfId="1048"/>
    <cellStyle name="เครื่องหมายจุลภาค 4 2 2 2 6 2 2" xfId="1049"/>
    <cellStyle name="เครื่องหมายจุลภาค 4 2 2 2 6 3" xfId="1050"/>
    <cellStyle name="เครื่องหมายจุลภาค 4 2 2 2 7" xfId="1051"/>
    <cellStyle name="เครื่องหมายจุลภาค 4 2 2 2 7 2" xfId="1052"/>
    <cellStyle name="เครื่องหมายจุลภาค 4 2 2 2 7 2 2" xfId="1053"/>
    <cellStyle name="เครื่องหมายจุลภาค 4 2 2 2 7 3" xfId="1054"/>
    <cellStyle name="เครื่องหมายจุลภาค 4 2 2 2 8" xfId="1055"/>
    <cellStyle name="เครื่องหมายจุลภาค 4 2 2 2 8 2" xfId="1056"/>
    <cellStyle name="เครื่องหมายจุลภาค 4 2 2 2 9" xfId="1057"/>
    <cellStyle name="เครื่องหมายจุลภาค 4 2 2 3" xfId="1058"/>
    <cellStyle name="เครื่องหมายจุลภาค 4 2 2 3 2" xfId="1059"/>
    <cellStyle name="เครื่องหมายจุลภาค 4 2 2 3 2 2" xfId="1060"/>
    <cellStyle name="เครื่องหมายจุลภาค 4 2 2 3 2 2 2" xfId="1061"/>
    <cellStyle name="เครื่องหมายจุลภาค 4 2 2 3 2 2 2 2" xfId="1062"/>
    <cellStyle name="เครื่องหมายจุลภาค 4 2 2 3 2 2 3" xfId="1063"/>
    <cellStyle name="เครื่องหมายจุลภาค 4 2 2 3 2 3" xfId="1064"/>
    <cellStyle name="เครื่องหมายจุลภาค 4 2 2 3 2 3 2" xfId="1065"/>
    <cellStyle name="เครื่องหมายจุลภาค 4 2 2 3 2 3 2 2" xfId="1066"/>
    <cellStyle name="เครื่องหมายจุลภาค 4 2 2 3 2 3 3" xfId="1067"/>
    <cellStyle name="เครื่องหมายจุลภาค 4 2 2 3 2 4" xfId="1068"/>
    <cellStyle name="เครื่องหมายจุลภาค 4 2 2 3 2 4 2" xfId="1069"/>
    <cellStyle name="เครื่องหมายจุลภาค 4 2 2 3 2 5" xfId="1070"/>
    <cellStyle name="เครื่องหมายจุลภาค 4 2 2 3 3" xfId="1071"/>
    <cellStyle name="เครื่องหมายจุลภาค 4 2 2 3 3 2" xfId="1072"/>
    <cellStyle name="เครื่องหมายจุลภาค 4 2 2 3 3 2 2" xfId="1073"/>
    <cellStyle name="เครื่องหมายจุลภาค 4 2 2 3 3 2 2 2" xfId="1074"/>
    <cellStyle name="เครื่องหมายจุลภาค 4 2 2 3 3 2 3" xfId="1075"/>
    <cellStyle name="เครื่องหมายจุลภาค 4 2 2 3 3 3" xfId="1076"/>
    <cellStyle name="เครื่องหมายจุลภาค 4 2 2 3 3 3 2" xfId="1077"/>
    <cellStyle name="เครื่องหมายจุลภาค 4 2 2 3 3 3 2 2" xfId="1078"/>
    <cellStyle name="เครื่องหมายจุลภาค 4 2 2 3 3 3 3" xfId="1079"/>
    <cellStyle name="เครื่องหมายจุลภาค 4 2 2 3 3 4" xfId="1080"/>
    <cellStyle name="เครื่องหมายจุลภาค 4 2 2 3 3 4 2" xfId="1081"/>
    <cellStyle name="เครื่องหมายจุลภาค 4 2 2 3 3 5" xfId="1082"/>
    <cellStyle name="เครื่องหมายจุลภาค 4 2 2 3 4" xfId="1083"/>
    <cellStyle name="เครื่องหมายจุลภาค 4 2 2 3 4 2" xfId="1084"/>
    <cellStyle name="เครื่องหมายจุลภาค 4 2 2 3 4 2 2" xfId="1085"/>
    <cellStyle name="เครื่องหมายจุลภาค 4 2 2 3 4 3" xfId="1086"/>
    <cellStyle name="เครื่องหมายจุลภาค 4 2 2 3 5" xfId="1087"/>
    <cellStyle name="เครื่องหมายจุลภาค 4 2 2 3 5 2" xfId="1088"/>
    <cellStyle name="เครื่องหมายจุลภาค 4 2 2 3 5 2 2" xfId="1089"/>
    <cellStyle name="เครื่องหมายจุลภาค 4 2 2 3 5 3" xfId="1090"/>
    <cellStyle name="เครื่องหมายจุลภาค 4 2 2 3 6" xfId="1091"/>
    <cellStyle name="เครื่องหมายจุลภาค 4 2 2 3 6 2" xfId="1092"/>
    <cellStyle name="เครื่องหมายจุลภาค 4 2 2 3 7" xfId="1093"/>
    <cellStyle name="เครื่องหมายจุลภาค 4 2 2 4" xfId="1094"/>
    <cellStyle name="เครื่องหมายจุลภาค 4 2 2 4 2" xfId="1095"/>
    <cellStyle name="เครื่องหมายจุลภาค 4 2 2 4 2 2" xfId="1096"/>
    <cellStyle name="เครื่องหมายจุลภาค 4 2 2 4 2 2 2" xfId="1097"/>
    <cellStyle name="เครื่องหมายจุลภาค 4 2 2 4 2 2 2 2" xfId="1098"/>
    <cellStyle name="เครื่องหมายจุลภาค 4 2 2 4 2 2 3" xfId="1099"/>
    <cellStyle name="เครื่องหมายจุลภาค 4 2 2 4 2 3" xfId="1100"/>
    <cellStyle name="เครื่องหมายจุลภาค 4 2 2 4 2 3 2" xfId="1101"/>
    <cellStyle name="เครื่องหมายจุลภาค 4 2 2 4 2 3 2 2" xfId="1102"/>
    <cellStyle name="เครื่องหมายจุลภาค 4 2 2 4 2 3 3" xfId="1103"/>
    <cellStyle name="เครื่องหมายจุลภาค 4 2 2 4 2 4" xfId="1104"/>
    <cellStyle name="เครื่องหมายจุลภาค 4 2 2 4 2 4 2" xfId="1105"/>
    <cellStyle name="เครื่องหมายจุลภาค 4 2 2 4 2 5" xfId="1106"/>
    <cellStyle name="เครื่องหมายจุลภาค 4 2 2 4 3" xfId="1107"/>
    <cellStyle name="เครื่องหมายจุลภาค 4 2 2 4 3 2" xfId="1108"/>
    <cellStyle name="เครื่องหมายจุลภาค 4 2 2 4 3 2 2" xfId="1109"/>
    <cellStyle name="เครื่องหมายจุลภาค 4 2 2 4 3 2 2 2" xfId="1110"/>
    <cellStyle name="เครื่องหมายจุลภาค 4 2 2 4 3 2 3" xfId="1111"/>
    <cellStyle name="เครื่องหมายจุลภาค 4 2 2 4 3 3" xfId="1112"/>
    <cellStyle name="เครื่องหมายจุลภาค 4 2 2 4 3 3 2" xfId="1113"/>
    <cellStyle name="เครื่องหมายจุลภาค 4 2 2 4 3 3 2 2" xfId="1114"/>
    <cellStyle name="เครื่องหมายจุลภาค 4 2 2 4 3 3 3" xfId="1115"/>
    <cellStyle name="เครื่องหมายจุลภาค 4 2 2 4 3 4" xfId="1116"/>
    <cellStyle name="เครื่องหมายจุลภาค 4 2 2 4 3 4 2" xfId="1117"/>
    <cellStyle name="เครื่องหมายจุลภาค 4 2 2 4 3 5" xfId="1118"/>
    <cellStyle name="เครื่องหมายจุลภาค 4 2 2 4 4" xfId="1119"/>
    <cellStyle name="เครื่องหมายจุลภาค 4 2 2 4 4 2" xfId="1120"/>
    <cellStyle name="เครื่องหมายจุลภาค 4 2 2 4 4 2 2" xfId="1121"/>
    <cellStyle name="เครื่องหมายจุลภาค 4 2 2 4 4 3" xfId="1122"/>
    <cellStyle name="เครื่องหมายจุลภาค 4 2 2 4 5" xfId="1123"/>
    <cellStyle name="เครื่องหมายจุลภาค 4 2 2 4 5 2" xfId="1124"/>
    <cellStyle name="เครื่องหมายจุลภาค 4 2 2 4 5 2 2" xfId="1125"/>
    <cellStyle name="เครื่องหมายจุลภาค 4 2 2 4 5 3" xfId="1126"/>
    <cellStyle name="เครื่องหมายจุลภาค 4 2 2 4 6" xfId="1127"/>
    <cellStyle name="เครื่องหมายจุลภาค 4 2 2 4 6 2" xfId="1128"/>
    <cellStyle name="เครื่องหมายจุลภาค 4 2 2 4 7" xfId="1129"/>
    <cellStyle name="เครื่องหมายจุลภาค 4 2 2 5" xfId="1130"/>
    <cellStyle name="เครื่องหมายจุลภาค 4 2 2 5 2" xfId="1131"/>
    <cellStyle name="เครื่องหมายจุลภาค 4 2 2 5 2 2" xfId="1132"/>
    <cellStyle name="เครื่องหมายจุลภาค 4 2 2 5 2 2 2" xfId="1133"/>
    <cellStyle name="เครื่องหมายจุลภาค 4 2 2 5 2 3" xfId="1134"/>
    <cellStyle name="เครื่องหมายจุลภาค 4 2 2 5 3" xfId="1135"/>
    <cellStyle name="เครื่องหมายจุลภาค 4 2 2 5 3 2" xfId="1136"/>
    <cellStyle name="เครื่องหมายจุลภาค 4 2 2 5 3 2 2" xfId="1137"/>
    <cellStyle name="เครื่องหมายจุลภาค 4 2 2 5 3 3" xfId="1138"/>
    <cellStyle name="เครื่องหมายจุลภาค 4 2 2 5 4" xfId="1139"/>
    <cellStyle name="เครื่องหมายจุลภาค 4 2 2 5 4 2" xfId="1140"/>
    <cellStyle name="เครื่องหมายจุลภาค 4 2 2 5 5" xfId="1141"/>
    <cellStyle name="เครื่องหมายจุลภาค 4 2 2 6" xfId="1142"/>
    <cellStyle name="เครื่องหมายจุลภาค 4 2 2 6 2" xfId="1143"/>
    <cellStyle name="เครื่องหมายจุลภาค 4 2 2 6 2 2" xfId="1144"/>
    <cellStyle name="เครื่องหมายจุลภาค 4 2 2 6 2 2 2" xfId="1145"/>
    <cellStyle name="เครื่องหมายจุลภาค 4 2 2 6 2 3" xfId="1146"/>
    <cellStyle name="เครื่องหมายจุลภาค 4 2 2 6 3" xfId="1147"/>
    <cellStyle name="เครื่องหมายจุลภาค 4 2 2 6 3 2" xfId="1148"/>
    <cellStyle name="เครื่องหมายจุลภาค 4 2 2 6 3 2 2" xfId="1149"/>
    <cellStyle name="เครื่องหมายจุลภาค 4 2 2 6 3 3" xfId="1150"/>
    <cellStyle name="เครื่องหมายจุลภาค 4 2 2 6 4" xfId="1151"/>
    <cellStyle name="เครื่องหมายจุลภาค 4 2 2 6 4 2" xfId="1152"/>
    <cellStyle name="เครื่องหมายจุลภาค 4 2 2 6 5" xfId="1153"/>
    <cellStyle name="เครื่องหมายจุลภาค 4 2 2 7" xfId="1154"/>
    <cellStyle name="เครื่องหมายจุลภาค 4 2 2 7 2" xfId="1155"/>
    <cellStyle name="เครื่องหมายจุลภาค 4 2 2 7 2 2" xfId="1156"/>
    <cellStyle name="เครื่องหมายจุลภาค 4 2 2 7 3" xfId="1157"/>
    <cellStyle name="เครื่องหมายจุลภาค 4 2 2 8" xfId="1158"/>
    <cellStyle name="เครื่องหมายจุลภาค 4 2 2 8 2" xfId="1159"/>
    <cellStyle name="เครื่องหมายจุลภาค 4 2 2 8 2 2" xfId="1160"/>
    <cellStyle name="เครื่องหมายจุลภาค 4 2 2 8 3" xfId="1161"/>
    <cellStyle name="เครื่องหมายจุลภาค 4 2 2 9" xfId="1162"/>
    <cellStyle name="เครื่องหมายจุลภาค 4 2 2 9 2" xfId="1163"/>
    <cellStyle name="เครื่องหมายจุลภาค 4 2 3" xfId="1164"/>
    <cellStyle name="เครื่องหมายจุลภาค 4 2 3 2" xfId="1165"/>
    <cellStyle name="เครื่องหมายจุลภาค 4 2 3 2 2" xfId="1166"/>
    <cellStyle name="เครื่องหมายจุลภาค 4 2 3 2 2 2" xfId="1167"/>
    <cellStyle name="เครื่องหมายจุลภาค 4 2 3 2 2 2 2" xfId="1168"/>
    <cellStyle name="เครื่องหมายจุลภาค 4 2 3 2 2 2 2 2" xfId="1169"/>
    <cellStyle name="เครื่องหมายจุลภาค 4 2 3 2 2 2 3" xfId="1170"/>
    <cellStyle name="เครื่องหมายจุลภาค 4 2 3 2 2 3" xfId="1171"/>
    <cellStyle name="เครื่องหมายจุลภาค 4 2 3 2 2 3 2" xfId="1172"/>
    <cellStyle name="เครื่องหมายจุลภาค 4 2 3 2 2 3 2 2" xfId="1173"/>
    <cellStyle name="เครื่องหมายจุลภาค 4 2 3 2 2 3 3" xfId="1174"/>
    <cellStyle name="เครื่องหมายจุลภาค 4 2 3 2 2 4" xfId="1175"/>
    <cellStyle name="เครื่องหมายจุลภาค 4 2 3 2 2 4 2" xfId="1176"/>
    <cellStyle name="เครื่องหมายจุลภาค 4 2 3 2 2 5" xfId="1177"/>
    <cellStyle name="เครื่องหมายจุลภาค 4 2 3 2 3" xfId="1178"/>
    <cellStyle name="เครื่องหมายจุลภาค 4 2 3 2 3 2" xfId="1179"/>
    <cellStyle name="เครื่องหมายจุลภาค 4 2 3 2 3 2 2" xfId="1180"/>
    <cellStyle name="เครื่องหมายจุลภาค 4 2 3 2 3 2 2 2" xfId="1181"/>
    <cellStyle name="เครื่องหมายจุลภาค 4 2 3 2 3 2 3" xfId="1182"/>
    <cellStyle name="เครื่องหมายจุลภาค 4 2 3 2 3 3" xfId="1183"/>
    <cellStyle name="เครื่องหมายจุลภาค 4 2 3 2 3 3 2" xfId="1184"/>
    <cellStyle name="เครื่องหมายจุลภาค 4 2 3 2 3 3 2 2" xfId="1185"/>
    <cellStyle name="เครื่องหมายจุลภาค 4 2 3 2 3 3 3" xfId="1186"/>
    <cellStyle name="เครื่องหมายจุลภาค 4 2 3 2 3 4" xfId="1187"/>
    <cellStyle name="เครื่องหมายจุลภาค 4 2 3 2 3 4 2" xfId="1188"/>
    <cellStyle name="เครื่องหมายจุลภาค 4 2 3 2 3 5" xfId="1189"/>
    <cellStyle name="เครื่องหมายจุลภาค 4 2 3 2 4" xfId="1190"/>
    <cellStyle name="เครื่องหมายจุลภาค 4 2 3 2 4 2" xfId="1191"/>
    <cellStyle name="เครื่องหมายจุลภาค 4 2 3 2 4 2 2" xfId="1192"/>
    <cellStyle name="เครื่องหมายจุลภาค 4 2 3 2 4 3" xfId="1193"/>
    <cellStyle name="เครื่องหมายจุลภาค 4 2 3 2 5" xfId="1194"/>
    <cellStyle name="เครื่องหมายจุลภาค 4 2 3 2 5 2" xfId="1195"/>
    <cellStyle name="เครื่องหมายจุลภาค 4 2 3 2 5 2 2" xfId="1196"/>
    <cellStyle name="เครื่องหมายจุลภาค 4 2 3 2 5 3" xfId="1197"/>
    <cellStyle name="เครื่องหมายจุลภาค 4 2 3 2 6" xfId="1198"/>
    <cellStyle name="เครื่องหมายจุลภาค 4 2 3 2 6 2" xfId="1199"/>
    <cellStyle name="เครื่องหมายจุลภาค 4 2 3 2 7" xfId="1200"/>
    <cellStyle name="เครื่องหมายจุลภาค 4 2 3 3" xfId="1201"/>
    <cellStyle name="เครื่องหมายจุลภาค 4 2 3 3 2" xfId="1202"/>
    <cellStyle name="เครื่องหมายจุลภาค 4 2 3 3 2 2" xfId="1203"/>
    <cellStyle name="เครื่องหมายจุลภาค 4 2 3 3 2 2 2" xfId="1204"/>
    <cellStyle name="เครื่องหมายจุลภาค 4 2 3 3 2 2 2 2" xfId="1205"/>
    <cellStyle name="เครื่องหมายจุลภาค 4 2 3 3 2 2 3" xfId="1206"/>
    <cellStyle name="เครื่องหมายจุลภาค 4 2 3 3 2 3" xfId="1207"/>
    <cellStyle name="เครื่องหมายจุลภาค 4 2 3 3 2 3 2" xfId="1208"/>
    <cellStyle name="เครื่องหมายจุลภาค 4 2 3 3 2 3 2 2" xfId="1209"/>
    <cellStyle name="เครื่องหมายจุลภาค 4 2 3 3 2 3 3" xfId="1210"/>
    <cellStyle name="เครื่องหมายจุลภาค 4 2 3 3 2 4" xfId="1211"/>
    <cellStyle name="เครื่องหมายจุลภาค 4 2 3 3 2 4 2" xfId="1212"/>
    <cellStyle name="เครื่องหมายจุลภาค 4 2 3 3 2 5" xfId="1213"/>
    <cellStyle name="เครื่องหมายจุลภาค 4 2 3 3 3" xfId="1214"/>
    <cellStyle name="เครื่องหมายจุลภาค 4 2 3 3 3 2" xfId="1215"/>
    <cellStyle name="เครื่องหมายจุลภาค 4 2 3 3 3 2 2" xfId="1216"/>
    <cellStyle name="เครื่องหมายจุลภาค 4 2 3 3 3 2 2 2" xfId="1217"/>
    <cellStyle name="เครื่องหมายจุลภาค 4 2 3 3 3 2 3" xfId="1218"/>
    <cellStyle name="เครื่องหมายจุลภาค 4 2 3 3 3 3" xfId="1219"/>
    <cellStyle name="เครื่องหมายจุลภาค 4 2 3 3 3 3 2" xfId="1220"/>
    <cellStyle name="เครื่องหมายจุลภาค 4 2 3 3 3 3 2 2" xfId="1221"/>
    <cellStyle name="เครื่องหมายจุลภาค 4 2 3 3 3 3 3" xfId="1222"/>
    <cellStyle name="เครื่องหมายจุลภาค 4 2 3 3 3 4" xfId="1223"/>
    <cellStyle name="เครื่องหมายจุลภาค 4 2 3 3 3 4 2" xfId="1224"/>
    <cellStyle name="เครื่องหมายจุลภาค 4 2 3 3 3 5" xfId="1225"/>
    <cellStyle name="เครื่องหมายจุลภาค 4 2 3 3 4" xfId="1226"/>
    <cellStyle name="เครื่องหมายจุลภาค 4 2 3 3 4 2" xfId="1227"/>
    <cellStyle name="เครื่องหมายจุลภาค 4 2 3 3 4 2 2" xfId="1228"/>
    <cellStyle name="เครื่องหมายจุลภาค 4 2 3 3 4 3" xfId="1229"/>
    <cellStyle name="เครื่องหมายจุลภาค 4 2 3 3 5" xfId="1230"/>
    <cellStyle name="เครื่องหมายจุลภาค 4 2 3 3 5 2" xfId="1231"/>
    <cellStyle name="เครื่องหมายจุลภาค 4 2 3 3 5 2 2" xfId="1232"/>
    <cellStyle name="เครื่องหมายจุลภาค 4 2 3 3 5 3" xfId="1233"/>
    <cellStyle name="เครื่องหมายจุลภาค 4 2 3 3 6" xfId="1234"/>
    <cellStyle name="เครื่องหมายจุลภาค 4 2 3 3 6 2" xfId="1235"/>
    <cellStyle name="เครื่องหมายจุลภาค 4 2 3 3 7" xfId="1236"/>
    <cellStyle name="เครื่องหมายจุลภาค 4 2 3 4" xfId="1237"/>
    <cellStyle name="เครื่องหมายจุลภาค 4 2 3 4 2" xfId="1238"/>
    <cellStyle name="เครื่องหมายจุลภาค 4 2 3 4 2 2" xfId="1239"/>
    <cellStyle name="เครื่องหมายจุลภาค 4 2 3 4 2 2 2" xfId="1240"/>
    <cellStyle name="เครื่องหมายจุลภาค 4 2 3 4 2 3" xfId="1241"/>
    <cellStyle name="เครื่องหมายจุลภาค 4 2 3 4 3" xfId="1242"/>
    <cellStyle name="เครื่องหมายจุลภาค 4 2 3 4 3 2" xfId="1243"/>
    <cellStyle name="เครื่องหมายจุลภาค 4 2 3 4 3 2 2" xfId="1244"/>
    <cellStyle name="เครื่องหมายจุลภาค 4 2 3 4 3 3" xfId="1245"/>
    <cellStyle name="เครื่องหมายจุลภาค 4 2 3 4 4" xfId="1246"/>
    <cellStyle name="เครื่องหมายจุลภาค 4 2 3 4 4 2" xfId="1247"/>
    <cellStyle name="เครื่องหมายจุลภาค 4 2 3 4 5" xfId="1248"/>
    <cellStyle name="เครื่องหมายจุลภาค 4 2 3 5" xfId="1249"/>
    <cellStyle name="เครื่องหมายจุลภาค 4 2 3 5 2" xfId="1250"/>
    <cellStyle name="เครื่องหมายจุลภาค 4 2 3 5 2 2" xfId="1251"/>
    <cellStyle name="เครื่องหมายจุลภาค 4 2 3 5 2 2 2" xfId="1252"/>
    <cellStyle name="เครื่องหมายจุลภาค 4 2 3 5 2 3" xfId="1253"/>
    <cellStyle name="เครื่องหมายจุลภาค 4 2 3 5 3" xfId="1254"/>
    <cellStyle name="เครื่องหมายจุลภาค 4 2 3 5 3 2" xfId="1255"/>
    <cellStyle name="เครื่องหมายจุลภาค 4 2 3 5 3 2 2" xfId="1256"/>
    <cellStyle name="เครื่องหมายจุลภาค 4 2 3 5 3 3" xfId="1257"/>
    <cellStyle name="เครื่องหมายจุลภาค 4 2 3 5 4" xfId="1258"/>
    <cellStyle name="เครื่องหมายจุลภาค 4 2 3 5 4 2" xfId="1259"/>
    <cellStyle name="เครื่องหมายจุลภาค 4 2 3 5 5" xfId="1260"/>
    <cellStyle name="เครื่องหมายจุลภาค 4 2 3 6" xfId="1261"/>
    <cellStyle name="เครื่องหมายจุลภาค 4 2 3 6 2" xfId="1262"/>
    <cellStyle name="เครื่องหมายจุลภาค 4 2 3 6 2 2" xfId="1263"/>
    <cellStyle name="เครื่องหมายจุลภาค 4 2 3 6 3" xfId="1264"/>
    <cellStyle name="เครื่องหมายจุลภาค 4 2 3 7" xfId="1265"/>
    <cellStyle name="เครื่องหมายจุลภาค 4 2 3 7 2" xfId="1266"/>
    <cellStyle name="เครื่องหมายจุลภาค 4 2 3 7 2 2" xfId="1267"/>
    <cellStyle name="เครื่องหมายจุลภาค 4 2 3 7 3" xfId="1268"/>
    <cellStyle name="เครื่องหมายจุลภาค 4 2 3 8" xfId="1269"/>
    <cellStyle name="เครื่องหมายจุลภาค 4 2 3 8 2" xfId="1270"/>
    <cellStyle name="เครื่องหมายจุลภาค 4 2 3 9" xfId="1271"/>
    <cellStyle name="เครื่องหมายจุลภาค 4 2 4" xfId="1272"/>
    <cellStyle name="เครื่องหมายจุลภาค 4 2 4 2" xfId="1273"/>
    <cellStyle name="เครื่องหมายจุลภาค 4 2 4 2 2" xfId="1274"/>
    <cellStyle name="เครื่องหมายจุลภาค 4 2 4 2 2 2" xfId="1275"/>
    <cellStyle name="เครื่องหมายจุลภาค 4 2 4 2 2 2 2" xfId="1276"/>
    <cellStyle name="เครื่องหมายจุลภาค 4 2 4 2 2 3" xfId="1277"/>
    <cellStyle name="เครื่องหมายจุลภาค 4 2 4 2 3" xfId="1278"/>
    <cellStyle name="เครื่องหมายจุลภาค 4 2 4 2 3 2" xfId="1279"/>
    <cellStyle name="เครื่องหมายจุลภาค 4 2 4 2 3 2 2" xfId="1280"/>
    <cellStyle name="เครื่องหมายจุลภาค 4 2 4 2 3 3" xfId="1281"/>
    <cellStyle name="เครื่องหมายจุลภาค 4 2 4 2 4" xfId="1282"/>
    <cellStyle name="เครื่องหมายจุลภาค 4 2 4 2 4 2" xfId="1283"/>
    <cellStyle name="เครื่องหมายจุลภาค 4 2 4 2 5" xfId="1284"/>
    <cellStyle name="เครื่องหมายจุลภาค 4 2 4 3" xfId="1285"/>
    <cellStyle name="เครื่องหมายจุลภาค 4 2 4 3 2" xfId="1286"/>
    <cellStyle name="เครื่องหมายจุลภาค 4 2 4 3 2 2" xfId="1287"/>
    <cellStyle name="เครื่องหมายจุลภาค 4 2 4 3 2 2 2" xfId="1288"/>
    <cellStyle name="เครื่องหมายจุลภาค 4 2 4 3 2 3" xfId="1289"/>
    <cellStyle name="เครื่องหมายจุลภาค 4 2 4 3 3" xfId="1290"/>
    <cellStyle name="เครื่องหมายจุลภาค 4 2 4 3 3 2" xfId="1291"/>
    <cellStyle name="เครื่องหมายจุลภาค 4 2 4 3 3 2 2" xfId="1292"/>
    <cellStyle name="เครื่องหมายจุลภาค 4 2 4 3 3 3" xfId="1293"/>
    <cellStyle name="เครื่องหมายจุลภาค 4 2 4 3 4" xfId="1294"/>
    <cellStyle name="เครื่องหมายจุลภาค 4 2 4 3 4 2" xfId="1295"/>
    <cellStyle name="เครื่องหมายจุลภาค 4 2 4 3 5" xfId="1296"/>
    <cellStyle name="เครื่องหมายจุลภาค 4 2 4 4" xfId="1297"/>
    <cellStyle name="เครื่องหมายจุลภาค 4 2 4 4 2" xfId="1298"/>
    <cellStyle name="เครื่องหมายจุลภาค 4 2 4 4 2 2" xfId="1299"/>
    <cellStyle name="เครื่องหมายจุลภาค 4 2 4 4 3" xfId="1300"/>
    <cellStyle name="เครื่องหมายจุลภาค 4 2 4 5" xfId="1301"/>
    <cellStyle name="เครื่องหมายจุลภาค 4 2 4 5 2" xfId="1302"/>
    <cellStyle name="เครื่องหมายจุลภาค 4 2 4 5 2 2" xfId="1303"/>
    <cellStyle name="เครื่องหมายจุลภาค 4 2 4 5 3" xfId="1304"/>
    <cellStyle name="เครื่องหมายจุลภาค 4 2 4 6" xfId="1305"/>
    <cellStyle name="เครื่องหมายจุลภาค 4 2 4 6 2" xfId="1306"/>
    <cellStyle name="เครื่องหมายจุลภาค 4 2 4 7" xfId="1307"/>
    <cellStyle name="เครื่องหมายจุลภาค 4 2 5" xfId="1308"/>
    <cellStyle name="เครื่องหมายจุลภาค 4 2 5 2" xfId="1309"/>
    <cellStyle name="เครื่องหมายจุลภาค 4 2 5 2 2" xfId="1310"/>
    <cellStyle name="เครื่องหมายจุลภาค 4 2 5 2 2 2" xfId="1311"/>
    <cellStyle name="เครื่องหมายจุลภาค 4 2 5 2 2 2 2" xfId="1312"/>
    <cellStyle name="เครื่องหมายจุลภาค 4 2 5 2 2 3" xfId="1313"/>
    <cellStyle name="เครื่องหมายจุลภาค 4 2 5 2 3" xfId="1314"/>
    <cellStyle name="เครื่องหมายจุลภาค 4 2 5 2 3 2" xfId="1315"/>
    <cellStyle name="เครื่องหมายจุลภาค 4 2 5 2 3 2 2" xfId="1316"/>
    <cellStyle name="เครื่องหมายจุลภาค 4 2 5 2 3 3" xfId="1317"/>
    <cellStyle name="เครื่องหมายจุลภาค 4 2 5 2 4" xfId="1318"/>
    <cellStyle name="เครื่องหมายจุลภาค 4 2 5 2 4 2" xfId="1319"/>
    <cellStyle name="เครื่องหมายจุลภาค 4 2 5 2 5" xfId="1320"/>
    <cellStyle name="เครื่องหมายจุลภาค 4 2 5 3" xfId="1321"/>
    <cellStyle name="เครื่องหมายจุลภาค 4 2 5 3 2" xfId="1322"/>
    <cellStyle name="เครื่องหมายจุลภาค 4 2 5 3 2 2" xfId="1323"/>
    <cellStyle name="เครื่องหมายจุลภาค 4 2 5 3 2 2 2" xfId="1324"/>
    <cellStyle name="เครื่องหมายจุลภาค 4 2 5 3 2 3" xfId="1325"/>
    <cellStyle name="เครื่องหมายจุลภาค 4 2 5 3 3" xfId="1326"/>
    <cellStyle name="เครื่องหมายจุลภาค 4 2 5 3 3 2" xfId="1327"/>
    <cellStyle name="เครื่องหมายจุลภาค 4 2 5 3 3 2 2" xfId="1328"/>
    <cellStyle name="เครื่องหมายจุลภาค 4 2 5 3 3 3" xfId="1329"/>
    <cellStyle name="เครื่องหมายจุลภาค 4 2 5 3 4" xfId="1330"/>
    <cellStyle name="เครื่องหมายจุลภาค 4 2 5 3 4 2" xfId="1331"/>
    <cellStyle name="เครื่องหมายจุลภาค 4 2 5 3 5" xfId="1332"/>
    <cellStyle name="เครื่องหมายจุลภาค 4 2 5 4" xfId="1333"/>
    <cellStyle name="เครื่องหมายจุลภาค 4 2 5 4 2" xfId="1334"/>
    <cellStyle name="เครื่องหมายจุลภาค 4 2 5 4 2 2" xfId="1335"/>
    <cellStyle name="เครื่องหมายจุลภาค 4 2 5 4 3" xfId="1336"/>
    <cellStyle name="เครื่องหมายจุลภาค 4 2 5 5" xfId="1337"/>
    <cellStyle name="เครื่องหมายจุลภาค 4 2 5 5 2" xfId="1338"/>
    <cellStyle name="เครื่องหมายจุลภาค 4 2 5 5 2 2" xfId="1339"/>
    <cellStyle name="เครื่องหมายจุลภาค 4 2 5 5 3" xfId="1340"/>
    <cellStyle name="เครื่องหมายจุลภาค 4 2 5 6" xfId="1341"/>
    <cellStyle name="เครื่องหมายจุลภาค 4 2 5 6 2" xfId="1342"/>
    <cellStyle name="เครื่องหมายจุลภาค 4 2 5 7" xfId="1343"/>
    <cellStyle name="เครื่องหมายจุลภาค 4 2 6" xfId="1344"/>
    <cellStyle name="เครื่องหมายจุลภาค 4 2 6 2" xfId="1345"/>
    <cellStyle name="เครื่องหมายจุลภาค 4 2 6 2 2" xfId="1346"/>
    <cellStyle name="เครื่องหมายจุลภาค 4 2 6 2 2 2" xfId="1347"/>
    <cellStyle name="เครื่องหมายจุลภาค 4 2 6 2 3" xfId="1348"/>
    <cellStyle name="เครื่องหมายจุลภาค 4 2 6 3" xfId="1349"/>
    <cellStyle name="เครื่องหมายจุลภาค 4 2 6 3 2" xfId="1350"/>
    <cellStyle name="เครื่องหมายจุลภาค 4 2 6 3 2 2" xfId="1351"/>
    <cellStyle name="เครื่องหมายจุลภาค 4 2 6 3 3" xfId="1352"/>
    <cellStyle name="เครื่องหมายจุลภาค 4 2 6 4" xfId="1353"/>
    <cellStyle name="เครื่องหมายจุลภาค 4 2 6 4 2" xfId="1354"/>
    <cellStyle name="เครื่องหมายจุลภาค 4 2 6 5" xfId="1355"/>
    <cellStyle name="เครื่องหมายจุลภาค 4 2 7" xfId="1356"/>
    <cellStyle name="เครื่องหมายจุลภาค 4 2 7 2" xfId="1357"/>
    <cellStyle name="เครื่องหมายจุลภาค 4 2 7 2 2" xfId="1358"/>
    <cellStyle name="เครื่องหมายจุลภาค 4 2 7 2 2 2" xfId="1359"/>
    <cellStyle name="เครื่องหมายจุลภาค 4 2 7 2 3" xfId="1360"/>
    <cellStyle name="เครื่องหมายจุลภาค 4 2 7 3" xfId="1361"/>
    <cellStyle name="เครื่องหมายจุลภาค 4 2 7 3 2" xfId="1362"/>
    <cellStyle name="เครื่องหมายจุลภาค 4 2 7 3 2 2" xfId="1363"/>
    <cellStyle name="เครื่องหมายจุลภาค 4 2 7 3 3" xfId="1364"/>
    <cellStyle name="เครื่องหมายจุลภาค 4 2 7 4" xfId="1365"/>
    <cellStyle name="เครื่องหมายจุลภาค 4 2 7 4 2" xfId="1366"/>
    <cellStyle name="เครื่องหมายจุลภาค 4 2 7 5" xfId="1367"/>
    <cellStyle name="เครื่องหมายจุลภาค 4 2 8" xfId="1368"/>
    <cellStyle name="เครื่องหมายจุลภาค 4 2 8 2" xfId="1369"/>
    <cellStyle name="เครื่องหมายจุลภาค 4 2 8 2 2" xfId="1370"/>
    <cellStyle name="เครื่องหมายจุลภาค 4 2 8 3" xfId="1371"/>
    <cellStyle name="เครื่องหมายจุลภาค 4 2 9" xfId="1372"/>
    <cellStyle name="เครื่องหมายจุลภาค 4 2 9 2" xfId="1373"/>
    <cellStyle name="เครื่องหมายจุลภาค 4 2 9 2 2" xfId="1374"/>
    <cellStyle name="เครื่องหมายจุลภาค 4 2 9 3" xfId="1375"/>
    <cellStyle name="เครื่องหมายจุลภาค 4 3" xfId="1376"/>
    <cellStyle name="เครื่องหมายจุลภาค 4 3 10" xfId="1377"/>
    <cellStyle name="เครื่องหมายจุลภาค 4 3 2" xfId="1378"/>
    <cellStyle name="เครื่องหมายจุลภาค 4 3 2 2" xfId="1379"/>
    <cellStyle name="เครื่องหมายจุลภาค 4 3 2 2 2" xfId="1380"/>
    <cellStyle name="เครื่องหมายจุลภาค 4 3 2 2 2 2" xfId="1381"/>
    <cellStyle name="เครื่องหมายจุลภาค 4 3 2 2 2 2 2" xfId="1382"/>
    <cellStyle name="เครื่องหมายจุลภาค 4 3 2 2 2 2 2 2" xfId="1383"/>
    <cellStyle name="เครื่องหมายจุลภาค 4 3 2 2 2 2 3" xfId="1384"/>
    <cellStyle name="เครื่องหมายจุลภาค 4 3 2 2 2 3" xfId="1385"/>
    <cellStyle name="เครื่องหมายจุลภาค 4 3 2 2 2 3 2" xfId="1386"/>
    <cellStyle name="เครื่องหมายจุลภาค 4 3 2 2 2 3 2 2" xfId="1387"/>
    <cellStyle name="เครื่องหมายจุลภาค 4 3 2 2 2 3 3" xfId="1388"/>
    <cellStyle name="เครื่องหมายจุลภาค 4 3 2 2 2 4" xfId="1389"/>
    <cellStyle name="เครื่องหมายจุลภาค 4 3 2 2 2 4 2" xfId="1390"/>
    <cellStyle name="เครื่องหมายจุลภาค 4 3 2 2 2 5" xfId="1391"/>
    <cellStyle name="เครื่องหมายจุลภาค 4 3 2 2 3" xfId="1392"/>
    <cellStyle name="เครื่องหมายจุลภาค 4 3 2 2 3 2" xfId="1393"/>
    <cellStyle name="เครื่องหมายจุลภาค 4 3 2 2 3 2 2" xfId="1394"/>
    <cellStyle name="เครื่องหมายจุลภาค 4 3 2 2 3 2 2 2" xfId="1395"/>
    <cellStyle name="เครื่องหมายจุลภาค 4 3 2 2 3 2 3" xfId="1396"/>
    <cellStyle name="เครื่องหมายจุลภาค 4 3 2 2 3 3" xfId="1397"/>
    <cellStyle name="เครื่องหมายจุลภาค 4 3 2 2 3 3 2" xfId="1398"/>
    <cellStyle name="เครื่องหมายจุลภาค 4 3 2 2 3 3 2 2" xfId="1399"/>
    <cellStyle name="เครื่องหมายจุลภาค 4 3 2 2 3 3 3" xfId="1400"/>
    <cellStyle name="เครื่องหมายจุลภาค 4 3 2 2 3 4" xfId="1401"/>
    <cellStyle name="เครื่องหมายจุลภาค 4 3 2 2 3 4 2" xfId="1402"/>
    <cellStyle name="เครื่องหมายจุลภาค 4 3 2 2 3 5" xfId="1403"/>
    <cellStyle name="เครื่องหมายจุลภาค 4 3 2 2 4" xfId="1404"/>
    <cellStyle name="เครื่องหมายจุลภาค 4 3 2 2 4 2" xfId="1405"/>
    <cellStyle name="เครื่องหมายจุลภาค 4 3 2 2 4 2 2" xfId="1406"/>
    <cellStyle name="เครื่องหมายจุลภาค 4 3 2 2 4 3" xfId="1407"/>
    <cellStyle name="เครื่องหมายจุลภาค 4 3 2 2 5" xfId="1408"/>
    <cellStyle name="เครื่องหมายจุลภาค 4 3 2 2 5 2" xfId="1409"/>
    <cellStyle name="เครื่องหมายจุลภาค 4 3 2 2 5 2 2" xfId="1410"/>
    <cellStyle name="เครื่องหมายจุลภาค 4 3 2 2 5 3" xfId="1411"/>
    <cellStyle name="เครื่องหมายจุลภาค 4 3 2 2 6" xfId="1412"/>
    <cellStyle name="เครื่องหมายจุลภาค 4 3 2 2 6 2" xfId="1413"/>
    <cellStyle name="เครื่องหมายจุลภาค 4 3 2 2 7" xfId="1414"/>
    <cellStyle name="เครื่องหมายจุลภาค 4 3 2 3" xfId="1415"/>
    <cellStyle name="เครื่องหมายจุลภาค 4 3 2 3 2" xfId="1416"/>
    <cellStyle name="เครื่องหมายจุลภาค 4 3 2 3 2 2" xfId="1417"/>
    <cellStyle name="เครื่องหมายจุลภาค 4 3 2 3 2 2 2" xfId="1418"/>
    <cellStyle name="เครื่องหมายจุลภาค 4 3 2 3 2 2 2 2" xfId="1419"/>
    <cellStyle name="เครื่องหมายจุลภาค 4 3 2 3 2 2 3" xfId="1420"/>
    <cellStyle name="เครื่องหมายจุลภาค 4 3 2 3 2 3" xfId="1421"/>
    <cellStyle name="เครื่องหมายจุลภาค 4 3 2 3 2 3 2" xfId="1422"/>
    <cellStyle name="เครื่องหมายจุลภาค 4 3 2 3 2 3 2 2" xfId="1423"/>
    <cellStyle name="เครื่องหมายจุลภาค 4 3 2 3 2 3 3" xfId="1424"/>
    <cellStyle name="เครื่องหมายจุลภาค 4 3 2 3 2 4" xfId="1425"/>
    <cellStyle name="เครื่องหมายจุลภาค 4 3 2 3 2 4 2" xfId="1426"/>
    <cellStyle name="เครื่องหมายจุลภาค 4 3 2 3 2 5" xfId="1427"/>
    <cellStyle name="เครื่องหมายจุลภาค 4 3 2 3 3" xfId="1428"/>
    <cellStyle name="เครื่องหมายจุลภาค 4 3 2 3 3 2" xfId="1429"/>
    <cellStyle name="เครื่องหมายจุลภาค 4 3 2 3 3 2 2" xfId="1430"/>
    <cellStyle name="เครื่องหมายจุลภาค 4 3 2 3 3 2 2 2" xfId="1431"/>
    <cellStyle name="เครื่องหมายจุลภาค 4 3 2 3 3 2 3" xfId="1432"/>
    <cellStyle name="เครื่องหมายจุลภาค 4 3 2 3 3 3" xfId="1433"/>
    <cellStyle name="เครื่องหมายจุลภาค 4 3 2 3 3 3 2" xfId="1434"/>
    <cellStyle name="เครื่องหมายจุลภาค 4 3 2 3 3 3 2 2" xfId="1435"/>
    <cellStyle name="เครื่องหมายจุลภาค 4 3 2 3 3 3 3" xfId="1436"/>
    <cellStyle name="เครื่องหมายจุลภาค 4 3 2 3 3 4" xfId="1437"/>
    <cellStyle name="เครื่องหมายจุลภาค 4 3 2 3 3 4 2" xfId="1438"/>
    <cellStyle name="เครื่องหมายจุลภาค 4 3 2 3 3 5" xfId="1439"/>
    <cellStyle name="เครื่องหมายจุลภาค 4 3 2 3 4" xfId="1440"/>
    <cellStyle name="เครื่องหมายจุลภาค 4 3 2 3 4 2" xfId="1441"/>
    <cellStyle name="เครื่องหมายจุลภาค 4 3 2 3 4 2 2" xfId="1442"/>
    <cellStyle name="เครื่องหมายจุลภาค 4 3 2 3 4 3" xfId="1443"/>
    <cellStyle name="เครื่องหมายจุลภาค 4 3 2 3 5" xfId="1444"/>
    <cellStyle name="เครื่องหมายจุลภาค 4 3 2 3 5 2" xfId="1445"/>
    <cellStyle name="เครื่องหมายจุลภาค 4 3 2 3 5 2 2" xfId="1446"/>
    <cellStyle name="เครื่องหมายจุลภาค 4 3 2 3 5 3" xfId="1447"/>
    <cellStyle name="เครื่องหมายจุลภาค 4 3 2 3 6" xfId="1448"/>
    <cellStyle name="เครื่องหมายจุลภาค 4 3 2 3 6 2" xfId="1449"/>
    <cellStyle name="เครื่องหมายจุลภาค 4 3 2 3 7" xfId="1450"/>
    <cellStyle name="เครื่องหมายจุลภาค 4 3 2 4" xfId="1451"/>
    <cellStyle name="เครื่องหมายจุลภาค 4 3 2 4 2" xfId="1452"/>
    <cellStyle name="เครื่องหมายจุลภาค 4 3 2 4 2 2" xfId="1453"/>
    <cellStyle name="เครื่องหมายจุลภาค 4 3 2 4 2 2 2" xfId="1454"/>
    <cellStyle name="เครื่องหมายจุลภาค 4 3 2 4 2 3" xfId="1455"/>
    <cellStyle name="เครื่องหมายจุลภาค 4 3 2 4 3" xfId="1456"/>
    <cellStyle name="เครื่องหมายจุลภาค 4 3 2 4 3 2" xfId="1457"/>
    <cellStyle name="เครื่องหมายจุลภาค 4 3 2 4 3 2 2" xfId="1458"/>
    <cellStyle name="เครื่องหมายจุลภาค 4 3 2 4 3 3" xfId="1459"/>
    <cellStyle name="เครื่องหมายจุลภาค 4 3 2 4 4" xfId="1460"/>
    <cellStyle name="เครื่องหมายจุลภาค 4 3 2 4 4 2" xfId="1461"/>
    <cellStyle name="เครื่องหมายจุลภาค 4 3 2 4 5" xfId="1462"/>
    <cellStyle name="เครื่องหมายจุลภาค 4 3 2 5" xfId="1463"/>
    <cellStyle name="เครื่องหมายจุลภาค 4 3 2 5 2" xfId="1464"/>
    <cellStyle name="เครื่องหมายจุลภาค 4 3 2 5 2 2" xfId="1465"/>
    <cellStyle name="เครื่องหมายจุลภาค 4 3 2 5 2 2 2" xfId="1466"/>
    <cellStyle name="เครื่องหมายจุลภาค 4 3 2 5 2 3" xfId="1467"/>
    <cellStyle name="เครื่องหมายจุลภาค 4 3 2 5 3" xfId="1468"/>
    <cellStyle name="เครื่องหมายจุลภาค 4 3 2 5 3 2" xfId="1469"/>
    <cellStyle name="เครื่องหมายจุลภาค 4 3 2 5 3 2 2" xfId="1470"/>
    <cellStyle name="เครื่องหมายจุลภาค 4 3 2 5 3 3" xfId="1471"/>
    <cellStyle name="เครื่องหมายจุลภาค 4 3 2 5 4" xfId="1472"/>
    <cellStyle name="เครื่องหมายจุลภาค 4 3 2 5 4 2" xfId="1473"/>
    <cellStyle name="เครื่องหมายจุลภาค 4 3 2 5 5" xfId="1474"/>
    <cellStyle name="เครื่องหมายจุลภาค 4 3 2 6" xfId="1475"/>
    <cellStyle name="เครื่องหมายจุลภาค 4 3 2 6 2" xfId="1476"/>
    <cellStyle name="เครื่องหมายจุลภาค 4 3 2 6 2 2" xfId="1477"/>
    <cellStyle name="เครื่องหมายจุลภาค 4 3 2 6 3" xfId="1478"/>
    <cellStyle name="เครื่องหมายจุลภาค 4 3 2 7" xfId="1479"/>
    <cellStyle name="เครื่องหมายจุลภาค 4 3 2 7 2" xfId="1480"/>
    <cellStyle name="เครื่องหมายจุลภาค 4 3 2 7 2 2" xfId="1481"/>
    <cellStyle name="เครื่องหมายจุลภาค 4 3 2 7 3" xfId="1482"/>
    <cellStyle name="เครื่องหมายจุลภาค 4 3 2 8" xfId="1483"/>
    <cellStyle name="เครื่องหมายจุลภาค 4 3 2 8 2" xfId="1484"/>
    <cellStyle name="เครื่องหมายจุลภาค 4 3 2 9" xfId="1485"/>
    <cellStyle name="เครื่องหมายจุลภาค 4 3 3" xfId="1486"/>
    <cellStyle name="เครื่องหมายจุลภาค 4 3 3 2" xfId="1487"/>
    <cellStyle name="เครื่องหมายจุลภาค 4 3 3 2 2" xfId="1488"/>
    <cellStyle name="เครื่องหมายจุลภาค 4 3 3 2 2 2" xfId="1489"/>
    <cellStyle name="เครื่องหมายจุลภาค 4 3 3 2 2 2 2" xfId="1490"/>
    <cellStyle name="เครื่องหมายจุลภาค 4 3 3 2 2 3" xfId="1491"/>
    <cellStyle name="เครื่องหมายจุลภาค 4 3 3 2 3" xfId="1492"/>
    <cellStyle name="เครื่องหมายจุลภาค 4 3 3 2 3 2" xfId="1493"/>
    <cellStyle name="เครื่องหมายจุลภาค 4 3 3 2 3 2 2" xfId="1494"/>
    <cellStyle name="เครื่องหมายจุลภาค 4 3 3 2 3 3" xfId="1495"/>
    <cellStyle name="เครื่องหมายจุลภาค 4 3 3 2 4" xfId="1496"/>
    <cellStyle name="เครื่องหมายจุลภาค 4 3 3 2 4 2" xfId="1497"/>
    <cellStyle name="เครื่องหมายจุลภาค 4 3 3 2 5" xfId="1498"/>
    <cellStyle name="เครื่องหมายจุลภาค 4 3 3 3" xfId="1499"/>
    <cellStyle name="เครื่องหมายจุลภาค 4 3 3 3 2" xfId="1500"/>
    <cellStyle name="เครื่องหมายจุลภาค 4 3 3 3 2 2" xfId="1501"/>
    <cellStyle name="เครื่องหมายจุลภาค 4 3 3 3 2 2 2" xfId="1502"/>
    <cellStyle name="เครื่องหมายจุลภาค 4 3 3 3 2 3" xfId="1503"/>
    <cellStyle name="เครื่องหมายจุลภาค 4 3 3 3 3" xfId="1504"/>
    <cellStyle name="เครื่องหมายจุลภาค 4 3 3 3 3 2" xfId="1505"/>
    <cellStyle name="เครื่องหมายจุลภาค 4 3 3 3 3 2 2" xfId="1506"/>
    <cellStyle name="เครื่องหมายจุลภาค 4 3 3 3 3 3" xfId="1507"/>
    <cellStyle name="เครื่องหมายจุลภาค 4 3 3 3 4" xfId="1508"/>
    <cellStyle name="เครื่องหมายจุลภาค 4 3 3 3 4 2" xfId="1509"/>
    <cellStyle name="เครื่องหมายจุลภาค 4 3 3 3 5" xfId="1510"/>
    <cellStyle name="เครื่องหมายจุลภาค 4 3 3 4" xfId="1511"/>
    <cellStyle name="เครื่องหมายจุลภาค 4 3 3 4 2" xfId="1512"/>
    <cellStyle name="เครื่องหมายจุลภาค 4 3 3 4 2 2" xfId="1513"/>
    <cellStyle name="เครื่องหมายจุลภาค 4 3 3 4 3" xfId="1514"/>
    <cellStyle name="เครื่องหมายจุลภาค 4 3 3 5" xfId="1515"/>
    <cellStyle name="เครื่องหมายจุลภาค 4 3 3 5 2" xfId="1516"/>
    <cellStyle name="เครื่องหมายจุลภาค 4 3 3 5 2 2" xfId="1517"/>
    <cellStyle name="เครื่องหมายจุลภาค 4 3 3 5 3" xfId="1518"/>
    <cellStyle name="เครื่องหมายจุลภาค 4 3 3 6" xfId="1519"/>
    <cellStyle name="เครื่องหมายจุลภาค 4 3 3 6 2" xfId="1520"/>
    <cellStyle name="เครื่องหมายจุลภาค 4 3 3 7" xfId="1521"/>
    <cellStyle name="เครื่องหมายจุลภาค 4 3 4" xfId="1522"/>
    <cellStyle name="เครื่องหมายจุลภาค 4 3 4 2" xfId="1523"/>
    <cellStyle name="เครื่องหมายจุลภาค 4 3 4 2 2" xfId="1524"/>
    <cellStyle name="เครื่องหมายจุลภาค 4 3 4 2 2 2" xfId="1525"/>
    <cellStyle name="เครื่องหมายจุลภาค 4 3 4 2 2 2 2" xfId="1526"/>
    <cellStyle name="เครื่องหมายจุลภาค 4 3 4 2 2 3" xfId="1527"/>
    <cellStyle name="เครื่องหมายจุลภาค 4 3 4 2 3" xfId="1528"/>
    <cellStyle name="เครื่องหมายจุลภาค 4 3 4 2 3 2" xfId="1529"/>
    <cellStyle name="เครื่องหมายจุลภาค 4 3 4 2 3 2 2" xfId="1530"/>
    <cellStyle name="เครื่องหมายจุลภาค 4 3 4 2 3 3" xfId="1531"/>
    <cellStyle name="เครื่องหมายจุลภาค 4 3 4 2 4" xfId="1532"/>
    <cellStyle name="เครื่องหมายจุลภาค 4 3 4 2 4 2" xfId="1533"/>
    <cellStyle name="เครื่องหมายจุลภาค 4 3 4 2 5" xfId="1534"/>
    <cellStyle name="เครื่องหมายจุลภาค 4 3 4 3" xfId="1535"/>
    <cellStyle name="เครื่องหมายจุลภาค 4 3 4 3 2" xfId="1536"/>
    <cellStyle name="เครื่องหมายจุลภาค 4 3 4 3 2 2" xfId="1537"/>
    <cellStyle name="เครื่องหมายจุลภาค 4 3 4 3 2 2 2" xfId="1538"/>
    <cellStyle name="เครื่องหมายจุลภาค 4 3 4 3 2 3" xfId="1539"/>
    <cellStyle name="เครื่องหมายจุลภาค 4 3 4 3 3" xfId="1540"/>
    <cellStyle name="เครื่องหมายจุลภาค 4 3 4 3 3 2" xfId="1541"/>
    <cellStyle name="เครื่องหมายจุลภาค 4 3 4 3 3 2 2" xfId="1542"/>
    <cellStyle name="เครื่องหมายจุลภาค 4 3 4 3 3 3" xfId="1543"/>
    <cellStyle name="เครื่องหมายจุลภาค 4 3 4 3 4" xfId="1544"/>
    <cellStyle name="เครื่องหมายจุลภาค 4 3 4 3 4 2" xfId="1545"/>
    <cellStyle name="เครื่องหมายจุลภาค 4 3 4 3 5" xfId="1546"/>
    <cellStyle name="เครื่องหมายจุลภาค 4 3 4 4" xfId="1547"/>
    <cellStyle name="เครื่องหมายจุลภาค 4 3 4 4 2" xfId="1548"/>
    <cellStyle name="เครื่องหมายจุลภาค 4 3 4 4 2 2" xfId="1549"/>
    <cellStyle name="เครื่องหมายจุลภาค 4 3 4 4 3" xfId="1550"/>
    <cellStyle name="เครื่องหมายจุลภาค 4 3 4 5" xfId="1551"/>
    <cellStyle name="เครื่องหมายจุลภาค 4 3 4 5 2" xfId="1552"/>
    <cellStyle name="เครื่องหมายจุลภาค 4 3 4 5 2 2" xfId="1553"/>
    <cellStyle name="เครื่องหมายจุลภาค 4 3 4 5 3" xfId="1554"/>
    <cellStyle name="เครื่องหมายจุลภาค 4 3 4 6" xfId="1555"/>
    <cellStyle name="เครื่องหมายจุลภาค 4 3 4 6 2" xfId="1556"/>
    <cellStyle name="เครื่องหมายจุลภาค 4 3 4 7" xfId="1557"/>
    <cellStyle name="เครื่องหมายจุลภาค 4 3 5" xfId="1558"/>
    <cellStyle name="เครื่องหมายจุลภาค 4 3 5 2" xfId="1559"/>
    <cellStyle name="เครื่องหมายจุลภาค 4 3 5 2 2" xfId="1560"/>
    <cellStyle name="เครื่องหมายจุลภาค 4 3 5 2 2 2" xfId="1561"/>
    <cellStyle name="เครื่องหมายจุลภาค 4 3 5 2 3" xfId="1562"/>
    <cellStyle name="เครื่องหมายจุลภาค 4 3 5 3" xfId="1563"/>
    <cellStyle name="เครื่องหมายจุลภาค 4 3 5 3 2" xfId="1564"/>
    <cellStyle name="เครื่องหมายจุลภาค 4 3 5 3 2 2" xfId="1565"/>
    <cellStyle name="เครื่องหมายจุลภาค 4 3 5 3 3" xfId="1566"/>
    <cellStyle name="เครื่องหมายจุลภาค 4 3 5 4" xfId="1567"/>
    <cellStyle name="เครื่องหมายจุลภาค 4 3 5 4 2" xfId="1568"/>
    <cellStyle name="เครื่องหมายจุลภาค 4 3 5 5" xfId="1569"/>
    <cellStyle name="เครื่องหมายจุลภาค 4 3 6" xfId="1570"/>
    <cellStyle name="เครื่องหมายจุลภาค 4 3 6 2" xfId="1571"/>
    <cellStyle name="เครื่องหมายจุลภาค 4 3 6 2 2" xfId="1572"/>
    <cellStyle name="เครื่องหมายจุลภาค 4 3 6 2 2 2" xfId="1573"/>
    <cellStyle name="เครื่องหมายจุลภาค 4 3 6 2 3" xfId="1574"/>
    <cellStyle name="เครื่องหมายจุลภาค 4 3 6 3" xfId="1575"/>
    <cellStyle name="เครื่องหมายจุลภาค 4 3 6 3 2" xfId="1576"/>
    <cellStyle name="เครื่องหมายจุลภาค 4 3 6 3 2 2" xfId="1577"/>
    <cellStyle name="เครื่องหมายจุลภาค 4 3 6 3 3" xfId="1578"/>
    <cellStyle name="เครื่องหมายจุลภาค 4 3 6 4" xfId="1579"/>
    <cellStyle name="เครื่องหมายจุลภาค 4 3 6 4 2" xfId="1580"/>
    <cellStyle name="เครื่องหมายจุลภาค 4 3 6 5" xfId="1581"/>
    <cellStyle name="เครื่องหมายจุลภาค 4 3 7" xfId="1582"/>
    <cellStyle name="เครื่องหมายจุลภาค 4 3 7 2" xfId="1583"/>
    <cellStyle name="เครื่องหมายจุลภาค 4 3 7 2 2" xfId="1584"/>
    <cellStyle name="เครื่องหมายจุลภาค 4 3 7 3" xfId="1585"/>
    <cellStyle name="เครื่องหมายจุลภาค 4 3 8" xfId="1586"/>
    <cellStyle name="เครื่องหมายจุลภาค 4 3 8 2" xfId="1587"/>
    <cellStyle name="เครื่องหมายจุลภาค 4 3 8 2 2" xfId="1588"/>
    <cellStyle name="เครื่องหมายจุลภาค 4 3 8 3" xfId="1589"/>
    <cellStyle name="เครื่องหมายจุลภาค 4 3 9" xfId="1590"/>
    <cellStyle name="เครื่องหมายจุลภาค 4 3 9 2" xfId="1591"/>
    <cellStyle name="เครื่องหมายจุลภาค 4 4" xfId="1592"/>
    <cellStyle name="เครื่องหมายจุลภาค 4 4 2" xfId="1593"/>
    <cellStyle name="เครื่องหมายจุลภาค 4 4 2 2" xfId="1594"/>
    <cellStyle name="เครื่องหมายจุลภาค 4 4 2 2 2" xfId="1595"/>
    <cellStyle name="เครื่องหมายจุลภาค 4 4 2 2 2 2" xfId="1596"/>
    <cellStyle name="เครื่องหมายจุลภาค 4 4 2 2 2 2 2" xfId="1597"/>
    <cellStyle name="เครื่องหมายจุลภาค 4 4 2 2 2 3" xfId="1598"/>
    <cellStyle name="เครื่องหมายจุลภาค 4 4 2 2 3" xfId="1599"/>
    <cellStyle name="เครื่องหมายจุลภาค 4 4 2 2 3 2" xfId="1600"/>
    <cellStyle name="เครื่องหมายจุลภาค 4 4 2 2 3 2 2" xfId="1601"/>
    <cellStyle name="เครื่องหมายจุลภาค 4 4 2 2 3 3" xfId="1602"/>
    <cellStyle name="เครื่องหมายจุลภาค 4 4 2 2 4" xfId="1603"/>
    <cellStyle name="เครื่องหมายจุลภาค 4 4 2 2 4 2" xfId="1604"/>
    <cellStyle name="เครื่องหมายจุลภาค 4 4 2 2 5" xfId="1605"/>
    <cellStyle name="เครื่องหมายจุลภาค 4 4 2 3" xfId="1606"/>
    <cellStyle name="เครื่องหมายจุลภาค 4 4 2 3 2" xfId="1607"/>
    <cellStyle name="เครื่องหมายจุลภาค 4 4 2 3 2 2" xfId="1608"/>
    <cellStyle name="เครื่องหมายจุลภาค 4 4 2 3 2 2 2" xfId="1609"/>
    <cellStyle name="เครื่องหมายจุลภาค 4 4 2 3 2 3" xfId="1610"/>
    <cellStyle name="เครื่องหมายจุลภาค 4 4 2 3 3" xfId="1611"/>
    <cellStyle name="เครื่องหมายจุลภาค 4 4 2 3 3 2" xfId="1612"/>
    <cellStyle name="เครื่องหมายจุลภาค 4 4 2 3 3 2 2" xfId="1613"/>
    <cellStyle name="เครื่องหมายจุลภาค 4 4 2 3 3 3" xfId="1614"/>
    <cellStyle name="เครื่องหมายจุลภาค 4 4 2 3 4" xfId="1615"/>
    <cellStyle name="เครื่องหมายจุลภาค 4 4 2 3 4 2" xfId="1616"/>
    <cellStyle name="เครื่องหมายจุลภาค 4 4 2 3 5" xfId="1617"/>
    <cellStyle name="เครื่องหมายจุลภาค 4 4 2 4" xfId="1618"/>
    <cellStyle name="เครื่องหมายจุลภาค 4 4 2 4 2" xfId="1619"/>
    <cellStyle name="เครื่องหมายจุลภาค 4 4 2 4 2 2" xfId="1620"/>
    <cellStyle name="เครื่องหมายจุลภาค 4 4 2 4 3" xfId="1621"/>
    <cellStyle name="เครื่องหมายจุลภาค 4 4 2 5" xfId="1622"/>
    <cellStyle name="เครื่องหมายจุลภาค 4 4 2 5 2" xfId="1623"/>
    <cellStyle name="เครื่องหมายจุลภาค 4 4 2 5 2 2" xfId="1624"/>
    <cellStyle name="เครื่องหมายจุลภาค 4 4 2 5 3" xfId="1625"/>
    <cellStyle name="เครื่องหมายจุลภาค 4 4 2 6" xfId="1626"/>
    <cellStyle name="เครื่องหมายจุลภาค 4 4 2 6 2" xfId="1627"/>
    <cellStyle name="เครื่องหมายจุลภาค 4 4 2 7" xfId="1628"/>
    <cellStyle name="เครื่องหมายจุลภาค 4 4 3" xfId="1629"/>
    <cellStyle name="เครื่องหมายจุลภาค 4 4 3 2" xfId="1630"/>
    <cellStyle name="เครื่องหมายจุลภาค 4 4 3 2 2" xfId="1631"/>
    <cellStyle name="เครื่องหมายจุลภาค 4 4 3 2 2 2" xfId="1632"/>
    <cellStyle name="เครื่องหมายจุลภาค 4 4 3 2 2 2 2" xfId="1633"/>
    <cellStyle name="เครื่องหมายจุลภาค 4 4 3 2 2 3" xfId="1634"/>
    <cellStyle name="เครื่องหมายจุลภาค 4 4 3 2 3" xfId="1635"/>
    <cellStyle name="เครื่องหมายจุลภาค 4 4 3 2 3 2" xfId="1636"/>
    <cellStyle name="เครื่องหมายจุลภาค 4 4 3 2 3 2 2" xfId="1637"/>
    <cellStyle name="เครื่องหมายจุลภาค 4 4 3 2 3 3" xfId="1638"/>
    <cellStyle name="เครื่องหมายจุลภาค 4 4 3 2 4" xfId="1639"/>
    <cellStyle name="เครื่องหมายจุลภาค 4 4 3 2 4 2" xfId="1640"/>
    <cellStyle name="เครื่องหมายจุลภาค 4 4 3 2 5" xfId="1641"/>
    <cellStyle name="เครื่องหมายจุลภาค 4 4 3 3" xfId="1642"/>
    <cellStyle name="เครื่องหมายจุลภาค 4 4 3 3 2" xfId="1643"/>
    <cellStyle name="เครื่องหมายจุลภาค 4 4 3 3 2 2" xfId="1644"/>
    <cellStyle name="เครื่องหมายจุลภาค 4 4 3 3 2 2 2" xfId="1645"/>
    <cellStyle name="เครื่องหมายจุลภาค 4 4 3 3 2 3" xfId="1646"/>
    <cellStyle name="เครื่องหมายจุลภาค 4 4 3 3 3" xfId="1647"/>
    <cellStyle name="เครื่องหมายจุลภาค 4 4 3 3 3 2" xfId="1648"/>
    <cellStyle name="เครื่องหมายจุลภาค 4 4 3 3 3 2 2" xfId="1649"/>
    <cellStyle name="เครื่องหมายจุลภาค 4 4 3 3 3 3" xfId="1650"/>
    <cellStyle name="เครื่องหมายจุลภาค 4 4 3 3 4" xfId="1651"/>
    <cellStyle name="เครื่องหมายจุลภาค 4 4 3 3 4 2" xfId="1652"/>
    <cellStyle name="เครื่องหมายจุลภาค 4 4 3 3 5" xfId="1653"/>
    <cellStyle name="เครื่องหมายจุลภาค 4 4 3 4" xfId="1654"/>
    <cellStyle name="เครื่องหมายจุลภาค 4 4 3 4 2" xfId="1655"/>
    <cellStyle name="เครื่องหมายจุลภาค 4 4 3 4 2 2" xfId="1656"/>
    <cellStyle name="เครื่องหมายจุลภาค 4 4 3 4 3" xfId="1657"/>
    <cellStyle name="เครื่องหมายจุลภาค 4 4 3 5" xfId="1658"/>
    <cellStyle name="เครื่องหมายจุลภาค 4 4 3 5 2" xfId="1659"/>
    <cellStyle name="เครื่องหมายจุลภาค 4 4 3 5 2 2" xfId="1660"/>
    <cellStyle name="เครื่องหมายจุลภาค 4 4 3 5 3" xfId="1661"/>
    <cellStyle name="เครื่องหมายจุลภาค 4 4 3 6" xfId="1662"/>
    <cellStyle name="เครื่องหมายจุลภาค 4 4 3 6 2" xfId="1663"/>
    <cellStyle name="เครื่องหมายจุลภาค 4 4 3 7" xfId="1664"/>
    <cellStyle name="เครื่องหมายจุลภาค 4 4 4" xfId="1665"/>
    <cellStyle name="เครื่องหมายจุลภาค 4 4 4 2" xfId="1666"/>
    <cellStyle name="เครื่องหมายจุลภาค 4 4 4 2 2" xfId="1667"/>
    <cellStyle name="เครื่องหมายจุลภาค 4 4 4 2 2 2" xfId="1668"/>
    <cellStyle name="เครื่องหมายจุลภาค 4 4 4 2 3" xfId="1669"/>
    <cellStyle name="เครื่องหมายจุลภาค 4 4 4 3" xfId="1670"/>
    <cellStyle name="เครื่องหมายจุลภาค 4 4 4 3 2" xfId="1671"/>
    <cellStyle name="เครื่องหมายจุลภาค 4 4 4 3 2 2" xfId="1672"/>
    <cellStyle name="เครื่องหมายจุลภาค 4 4 4 3 3" xfId="1673"/>
    <cellStyle name="เครื่องหมายจุลภาค 4 4 4 4" xfId="1674"/>
    <cellStyle name="เครื่องหมายจุลภาค 4 4 4 4 2" xfId="1675"/>
    <cellStyle name="เครื่องหมายจุลภาค 4 4 4 5" xfId="1676"/>
    <cellStyle name="เครื่องหมายจุลภาค 4 4 5" xfId="1677"/>
    <cellStyle name="เครื่องหมายจุลภาค 4 4 5 2" xfId="1678"/>
    <cellStyle name="เครื่องหมายจุลภาค 4 4 5 2 2" xfId="1679"/>
    <cellStyle name="เครื่องหมายจุลภาค 4 4 5 2 2 2" xfId="1680"/>
    <cellStyle name="เครื่องหมายจุลภาค 4 4 5 2 3" xfId="1681"/>
    <cellStyle name="เครื่องหมายจุลภาค 4 4 5 3" xfId="1682"/>
    <cellStyle name="เครื่องหมายจุลภาค 4 4 5 3 2" xfId="1683"/>
    <cellStyle name="เครื่องหมายจุลภาค 4 4 5 3 2 2" xfId="1684"/>
    <cellStyle name="เครื่องหมายจุลภาค 4 4 5 3 3" xfId="1685"/>
    <cellStyle name="เครื่องหมายจุลภาค 4 4 5 4" xfId="1686"/>
    <cellStyle name="เครื่องหมายจุลภาค 4 4 5 4 2" xfId="1687"/>
    <cellStyle name="เครื่องหมายจุลภาค 4 4 5 5" xfId="1688"/>
    <cellStyle name="เครื่องหมายจุลภาค 4 4 6" xfId="1689"/>
    <cellStyle name="เครื่องหมายจุลภาค 4 4 6 2" xfId="1690"/>
    <cellStyle name="เครื่องหมายจุลภาค 4 4 6 2 2" xfId="1691"/>
    <cellStyle name="เครื่องหมายจุลภาค 4 4 6 3" xfId="1692"/>
    <cellStyle name="เครื่องหมายจุลภาค 4 4 7" xfId="1693"/>
    <cellStyle name="เครื่องหมายจุลภาค 4 4 7 2" xfId="1694"/>
    <cellStyle name="เครื่องหมายจุลภาค 4 4 7 2 2" xfId="1695"/>
    <cellStyle name="เครื่องหมายจุลภาค 4 4 7 3" xfId="1696"/>
    <cellStyle name="เครื่องหมายจุลภาค 4 4 8" xfId="1697"/>
    <cellStyle name="เครื่องหมายจุลภาค 4 4 8 2" xfId="1698"/>
    <cellStyle name="เครื่องหมายจุลภาค 4 4 9" xfId="1699"/>
    <cellStyle name="เครื่องหมายจุลภาค 4 5" xfId="1700"/>
    <cellStyle name="เครื่องหมายจุลภาค 4 5 2" xfId="1701"/>
    <cellStyle name="เครื่องหมายจุลภาค 4 5 2 2" xfId="1702"/>
    <cellStyle name="เครื่องหมายจุลภาค 4 5 2 2 2" xfId="1703"/>
    <cellStyle name="เครื่องหมายจุลภาค 4 5 2 2 2 2" xfId="1704"/>
    <cellStyle name="เครื่องหมายจุลภาค 4 5 2 2 3" xfId="1705"/>
    <cellStyle name="เครื่องหมายจุลภาค 4 5 2 3" xfId="1706"/>
    <cellStyle name="เครื่องหมายจุลภาค 4 5 2 3 2" xfId="1707"/>
    <cellStyle name="เครื่องหมายจุลภาค 4 5 2 3 2 2" xfId="1708"/>
    <cellStyle name="เครื่องหมายจุลภาค 4 5 2 3 3" xfId="1709"/>
    <cellStyle name="เครื่องหมายจุลภาค 4 5 2 4" xfId="1710"/>
    <cellStyle name="เครื่องหมายจุลภาค 4 5 2 4 2" xfId="1711"/>
    <cellStyle name="เครื่องหมายจุลภาค 4 5 2 5" xfId="1712"/>
    <cellStyle name="เครื่องหมายจุลภาค 4 5 3" xfId="1713"/>
    <cellStyle name="เครื่องหมายจุลภาค 4 5 3 2" xfId="1714"/>
    <cellStyle name="เครื่องหมายจุลภาค 4 5 3 2 2" xfId="1715"/>
    <cellStyle name="เครื่องหมายจุลภาค 4 5 3 2 2 2" xfId="1716"/>
    <cellStyle name="เครื่องหมายจุลภาค 4 5 3 2 3" xfId="1717"/>
    <cellStyle name="เครื่องหมายจุลภาค 4 5 3 3" xfId="1718"/>
    <cellStyle name="เครื่องหมายจุลภาค 4 5 3 3 2" xfId="1719"/>
    <cellStyle name="เครื่องหมายจุลภาค 4 5 3 3 2 2" xfId="1720"/>
    <cellStyle name="เครื่องหมายจุลภาค 4 5 3 3 3" xfId="1721"/>
    <cellStyle name="เครื่องหมายจุลภาค 4 5 3 4" xfId="1722"/>
    <cellStyle name="เครื่องหมายจุลภาค 4 5 3 4 2" xfId="1723"/>
    <cellStyle name="เครื่องหมายจุลภาค 4 5 3 5" xfId="1724"/>
    <cellStyle name="เครื่องหมายจุลภาค 4 5 4" xfId="1725"/>
    <cellStyle name="เครื่องหมายจุลภาค 4 5 4 2" xfId="1726"/>
    <cellStyle name="เครื่องหมายจุลภาค 4 5 4 2 2" xfId="1727"/>
    <cellStyle name="เครื่องหมายจุลภาค 4 5 4 3" xfId="1728"/>
    <cellStyle name="เครื่องหมายจุลภาค 4 5 5" xfId="1729"/>
    <cellStyle name="เครื่องหมายจุลภาค 4 5 5 2" xfId="1730"/>
    <cellStyle name="เครื่องหมายจุลภาค 4 5 5 2 2" xfId="1731"/>
    <cellStyle name="เครื่องหมายจุลภาค 4 5 5 3" xfId="1732"/>
    <cellStyle name="เครื่องหมายจุลภาค 4 5 6" xfId="1733"/>
    <cellStyle name="เครื่องหมายจุลภาค 4 5 6 2" xfId="1734"/>
    <cellStyle name="เครื่องหมายจุลภาค 4 5 7" xfId="1735"/>
    <cellStyle name="เครื่องหมายจุลภาค 4 6" xfId="1736"/>
    <cellStyle name="เครื่องหมายจุลภาค 4 6 2" xfId="1737"/>
    <cellStyle name="เครื่องหมายจุลภาค 4 6 2 2" xfId="1738"/>
    <cellStyle name="เครื่องหมายจุลภาค 4 6 2 2 2" xfId="1739"/>
    <cellStyle name="เครื่องหมายจุลภาค 4 6 2 2 2 2" xfId="1740"/>
    <cellStyle name="เครื่องหมายจุลภาค 4 6 2 2 3" xfId="1741"/>
    <cellStyle name="เครื่องหมายจุลภาค 4 6 2 3" xfId="1742"/>
    <cellStyle name="เครื่องหมายจุลภาค 4 6 2 3 2" xfId="1743"/>
    <cellStyle name="เครื่องหมายจุลภาค 4 6 2 3 2 2" xfId="1744"/>
    <cellStyle name="เครื่องหมายจุลภาค 4 6 2 3 3" xfId="1745"/>
    <cellStyle name="เครื่องหมายจุลภาค 4 6 2 4" xfId="1746"/>
    <cellStyle name="เครื่องหมายจุลภาค 4 6 2 4 2" xfId="1747"/>
    <cellStyle name="เครื่องหมายจุลภาค 4 6 2 5" xfId="1748"/>
    <cellStyle name="เครื่องหมายจุลภาค 4 6 3" xfId="1749"/>
    <cellStyle name="เครื่องหมายจุลภาค 4 6 3 2" xfId="1750"/>
    <cellStyle name="เครื่องหมายจุลภาค 4 6 3 2 2" xfId="1751"/>
    <cellStyle name="เครื่องหมายจุลภาค 4 6 3 2 2 2" xfId="1752"/>
    <cellStyle name="เครื่องหมายจุลภาค 4 6 3 2 3" xfId="1753"/>
    <cellStyle name="เครื่องหมายจุลภาค 4 6 3 3" xfId="1754"/>
    <cellStyle name="เครื่องหมายจุลภาค 4 6 3 3 2" xfId="1755"/>
    <cellStyle name="เครื่องหมายจุลภาค 4 6 3 3 2 2" xfId="1756"/>
    <cellStyle name="เครื่องหมายจุลภาค 4 6 3 3 3" xfId="1757"/>
    <cellStyle name="เครื่องหมายจุลภาค 4 6 3 4" xfId="1758"/>
    <cellStyle name="เครื่องหมายจุลภาค 4 6 3 4 2" xfId="1759"/>
    <cellStyle name="เครื่องหมายจุลภาค 4 6 3 5" xfId="1760"/>
    <cellStyle name="เครื่องหมายจุลภาค 4 6 4" xfId="1761"/>
    <cellStyle name="เครื่องหมายจุลภาค 4 6 4 2" xfId="1762"/>
    <cellStyle name="เครื่องหมายจุลภาค 4 6 4 2 2" xfId="1763"/>
    <cellStyle name="เครื่องหมายจุลภาค 4 6 4 3" xfId="1764"/>
    <cellStyle name="เครื่องหมายจุลภาค 4 6 5" xfId="1765"/>
    <cellStyle name="เครื่องหมายจุลภาค 4 6 5 2" xfId="1766"/>
    <cellStyle name="เครื่องหมายจุลภาค 4 6 5 2 2" xfId="1767"/>
    <cellStyle name="เครื่องหมายจุลภาค 4 6 5 3" xfId="1768"/>
    <cellStyle name="เครื่องหมายจุลภาค 4 6 6" xfId="1769"/>
    <cellStyle name="เครื่องหมายจุลภาค 4 6 6 2" xfId="1770"/>
    <cellStyle name="เครื่องหมายจุลภาค 4 6 7" xfId="1771"/>
    <cellStyle name="เครื่องหมายจุลภาค 4 7" xfId="1772"/>
    <cellStyle name="เครื่องหมายจุลภาค 4 7 2" xfId="1773"/>
    <cellStyle name="เครื่องหมายจุลภาค 4 7 2 2" xfId="1774"/>
    <cellStyle name="เครื่องหมายจุลภาค 4 7 2 2 2" xfId="1775"/>
    <cellStyle name="เครื่องหมายจุลภาค 4 7 2 3" xfId="1776"/>
    <cellStyle name="เครื่องหมายจุลภาค 4 7 3" xfId="1777"/>
    <cellStyle name="เครื่องหมายจุลภาค 4 7 3 2" xfId="1778"/>
    <cellStyle name="เครื่องหมายจุลภาค 4 7 3 2 2" xfId="1779"/>
    <cellStyle name="เครื่องหมายจุลภาค 4 7 3 3" xfId="1780"/>
    <cellStyle name="เครื่องหมายจุลภาค 4 7 4" xfId="1781"/>
    <cellStyle name="เครื่องหมายจุลภาค 4 7 4 2" xfId="1782"/>
    <cellStyle name="เครื่องหมายจุลภาค 4 7 5" xfId="1783"/>
    <cellStyle name="เครื่องหมายจุลภาค 4 8" xfId="1784"/>
    <cellStyle name="เครื่องหมายจุลภาค 4 8 2" xfId="1785"/>
    <cellStyle name="เครื่องหมายจุลภาค 4 8 2 2" xfId="1786"/>
    <cellStyle name="เครื่องหมายจุลภาค 4 8 2 2 2" xfId="1787"/>
    <cellStyle name="เครื่องหมายจุลภาค 4 8 2 3" xfId="1788"/>
    <cellStyle name="เครื่องหมายจุลภาค 4 8 3" xfId="1789"/>
    <cellStyle name="เครื่องหมายจุลภาค 4 8 3 2" xfId="1790"/>
    <cellStyle name="เครื่องหมายจุลภาค 4 8 3 2 2" xfId="1791"/>
    <cellStyle name="เครื่องหมายจุลภาค 4 8 3 3" xfId="1792"/>
    <cellStyle name="เครื่องหมายจุลภาค 4 8 4" xfId="1793"/>
    <cellStyle name="เครื่องหมายจุลภาค 4 8 4 2" xfId="1794"/>
    <cellStyle name="เครื่องหมายจุลภาค 4 8 5" xfId="1795"/>
    <cellStyle name="เครื่องหมายจุลภาค 4 9" xfId="1796"/>
    <cellStyle name="เครื่องหมายจุลภาค 4 9 2" xfId="1797"/>
    <cellStyle name="เครื่องหมายจุลภาค 4 9 2 2" xfId="1798"/>
    <cellStyle name="เครื่องหมายจุลภาค 4 9 3" xfId="1799"/>
    <cellStyle name="เครื่องหมายจุลภาค 5" xfId="1800"/>
    <cellStyle name="เครื่องหมายจุลภาค 5 10" xfId="1801"/>
    <cellStyle name="เครื่องหมายจุลภาค 5 10 2" xfId="1802"/>
    <cellStyle name="เครื่องหมายจุลภาค 5 10 2 2" xfId="1803"/>
    <cellStyle name="เครื่องหมายจุลภาค 5 11" xfId="1804"/>
    <cellStyle name="เครื่องหมายจุลภาค 5 11 2" xfId="1805"/>
    <cellStyle name="เครื่องหมายจุลภาค 5 2" xfId="1806"/>
    <cellStyle name="เครื่องหมายจุลภาค 5 2 10" xfId="1807"/>
    <cellStyle name="เครื่องหมายจุลภาค 5 2 10 2" xfId="1808"/>
    <cellStyle name="เครื่องหมายจุลภาค 5 2 2" xfId="1809"/>
    <cellStyle name="เครื่องหมายจุลภาค 5 2 2 2" xfId="1810"/>
    <cellStyle name="เครื่องหมายจุลภาค 5 2 2 2 2" xfId="1811"/>
    <cellStyle name="เครื่องหมายจุลภาค 5 2 2 2 2 2" xfId="1812"/>
    <cellStyle name="เครื่องหมายจุลภาค 5 2 2 2 2 2 2" xfId="1813"/>
    <cellStyle name="เครื่องหมายจุลภาค 5 2 2 2 2 2 2 2" xfId="1814"/>
    <cellStyle name="เครื่องหมายจุลภาค 5 2 2 2 2 2 2 2 2" xfId="1815"/>
    <cellStyle name="เครื่องหมายจุลภาค 5 2 2 2 2 2 3" xfId="1816"/>
    <cellStyle name="เครื่องหมายจุลภาค 5 2 2 2 2 2 3 2" xfId="1817"/>
    <cellStyle name="เครื่องหมายจุลภาค 5 2 2 2 2 2 3 2 2" xfId="1818"/>
    <cellStyle name="เครื่องหมายจุลภาค 5 2 2 2 2 2 4" xfId="1819"/>
    <cellStyle name="เครื่องหมายจุลภาค 5 2 2 2 2 2 4 2" xfId="1820"/>
    <cellStyle name="เครื่องหมายจุลภาค 5 2 2 2 2 3" xfId="1821"/>
    <cellStyle name="เครื่องหมายจุลภาค 5 2 2 2 2 3 2" xfId="1822"/>
    <cellStyle name="เครื่องหมายจุลภาค 5 2 2 2 2 3 2 2" xfId="1823"/>
    <cellStyle name="เครื่องหมายจุลภาค 5 2 2 2 2 3 2 2 2" xfId="1824"/>
    <cellStyle name="เครื่องหมายจุลภาค 5 2 2 2 2 3 3" xfId="1825"/>
    <cellStyle name="เครื่องหมายจุลภาค 5 2 2 2 2 3 3 2" xfId="1826"/>
    <cellStyle name="เครื่องหมายจุลภาค 5 2 2 2 2 3 3 2 2" xfId="1827"/>
    <cellStyle name="เครื่องหมายจุลภาค 5 2 2 2 2 3 4" xfId="1828"/>
    <cellStyle name="เครื่องหมายจุลภาค 5 2 2 2 2 3 4 2" xfId="1829"/>
    <cellStyle name="เครื่องหมายจุลภาค 5 2 2 2 2 4" xfId="1830"/>
    <cellStyle name="เครื่องหมายจุลภาค 5 2 2 2 2 4 2" xfId="1831"/>
    <cellStyle name="เครื่องหมายจุลภาค 5 2 2 2 2 4 2 2" xfId="1832"/>
    <cellStyle name="เครื่องหมายจุลภาค 5 2 2 2 2 5" xfId="1833"/>
    <cellStyle name="เครื่องหมายจุลภาค 5 2 2 2 2 5 2" xfId="1834"/>
    <cellStyle name="เครื่องหมายจุลภาค 5 2 2 2 2 5 2 2" xfId="1835"/>
    <cellStyle name="เครื่องหมายจุลภาค 5 2 2 2 2 6" xfId="1836"/>
    <cellStyle name="เครื่องหมายจุลภาค 5 2 2 2 2 6 2" xfId="1837"/>
    <cellStyle name="เครื่องหมายจุลภาค 5 2 2 2 3" xfId="1838"/>
    <cellStyle name="เครื่องหมายจุลภาค 5 2 2 2 3 2" xfId="1839"/>
    <cellStyle name="เครื่องหมายจุลภาค 5 2 2 2 3 2 2" xfId="1840"/>
    <cellStyle name="เครื่องหมายจุลภาค 5 2 2 2 3 2 2 2" xfId="1841"/>
    <cellStyle name="เครื่องหมายจุลภาค 5 2 2 2 3 2 2 2 2" xfId="1842"/>
    <cellStyle name="เครื่องหมายจุลภาค 5 2 2 2 3 2 3" xfId="1843"/>
    <cellStyle name="เครื่องหมายจุลภาค 5 2 2 2 3 2 3 2" xfId="1844"/>
    <cellStyle name="เครื่องหมายจุลภาค 5 2 2 2 3 2 3 2 2" xfId="1845"/>
    <cellStyle name="เครื่องหมายจุลภาค 5 2 2 2 3 2 4" xfId="1846"/>
    <cellStyle name="เครื่องหมายจุลภาค 5 2 2 2 3 2 4 2" xfId="1847"/>
    <cellStyle name="เครื่องหมายจุลภาค 5 2 2 2 3 3" xfId="1848"/>
    <cellStyle name="เครื่องหมายจุลภาค 5 2 2 2 3 3 2" xfId="1849"/>
    <cellStyle name="เครื่องหมายจุลภาค 5 2 2 2 3 3 2 2" xfId="1850"/>
    <cellStyle name="เครื่องหมายจุลภาค 5 2 2 2 3 3 2 2 2" xfId="1851"/>
    <cellStyle name="เครื่องหมายจุลภาค 5 2 2 2 3 3 3" xfId="1852"/>
    <cellStyle name="เครื่องหมายจุลภาค 5 2 2 2 3 3 3 2" xfId="1853"/>
    <cellStyle name="เครื่องหมายจุลภาค 5 2 2 2 3 3 3 2 2" xfId="1854"/>
    <cellStyle name="เครื่องหมายจุลภาค 5 2 2 2 3 3 4" xfId="1855"/>
    <cellStyle name="เครื่องหมายจุลภาค 5 2 2 2 3 3 4 2" xfId="1856"/>
    <cellStyle name="เครื่องหมายจุลภาค 5 2 2 2 3 4" xfId="1857"/>
    <cellStyle name="เครื่องหมายจุลภาค 5 2 2 2 3 4 2" xfId="1858"/>
    <cellStyle name="เครื่องหมายจุลภาค 5 2 2 2 3 4 2 2" xfId="1859"/>
    <cellStyle name="เครื่องหมายจุลภาค 5 2 2 2 3 5" xfId="1860"/>
    <cellStyle name="เครื่องหมายจุลภาค 5 2 2 2 3 5 2" xfId="1861"/>
    <cellStyle name="เครื่องหมายจุลภาค 5 2 2 2 3 5 2 2" xfId="1862"/>
    <cellStyle name="เครื่องหมายจุลภาค 5 2 2 2 3 6" xfId="1863"/>
    <cellStyle name="เครื่องหมายจุลภาค 5 2 2 2 3 6 2" xfId="1864"/>
    <cellStyle name="เครื่องหมายจุลภาค 5 2 2 2 4" xfId="1865"/>
    <cellStyle name="เครื่องหมายจุลภาค 5 2 2 2 4 2" xfId="1866"/>
    <cellStyle name="เครื่องหมายจุลภาค 5 2 2 2 4 2 2" xfId="1867"/>
    <cellStyle name="เครื่องหมายจุลภาค 5 2 2 2 4 2 2 2" xfId="1868"/>
    <cellStyle name="เครื่องหมายจุลภาค 5 2 2 2 4 3" xfId="1869"/>
    <cellStyle name="เครื่องหมายจุลภาค 5 2 2 2 4 3 2" xfId="1870"/>
    <cellStyle name="เครื่องหมายจุลภาค 5 2 2 2 4 3 2 2" xfId="1871"/>
    <cellStyle name="เครื่องหมายจุลภาค 5 2 2 2 4 4" xfId="1872"/>
    <cellStyle name="เครื่องหมายจุลภาค 5 2 2 2 4 4 2" xfId="1873"/>
    <cellStyle name="เครื่องหมายจุลภาค 5 2 2 2 5" xfId="1874"/>
    <cellStyle name="เครื่องหมายจุลภาค 5 2 2 2 5 2" xfId="1875"/>
    <cellStyle name="เครื่องหมายจุลภาค 5 2 2 2 5 2 2" xfId="1876"/>
    <cellStyle name="เครื่องหมายจุลภาค 5 2 2 2 5 2 2 2" xfId="1877"/>
    <cellStyle name="เครื่องหมายจุลภาค 5 2 2 2 5 3" xfId="1878"/>
    <cellStyle name="เครื่องหมายจุลภาค 5 2 2 2 5 3 2" xfId="1879"/>
    <cellStyle name="เครื่องหมายจุลภาค 5 2 2 2 5 3 2 2" xfId="1880"/>
    <cellStyle name="เครื่องหมายจุลภาค 5 2 2 2 5 4" xfId="1881"/>
    <cellStyle name="เครื่องหมายจุลภาค 5 2 2 2 5 4 2" xfId="1882"/>
    <cellStyle name="เครื่องหมายจุลภาค 5 2 2 2 6" xfId="1883"/>
    <cellStyle name="เครื่องหมายจุลภาค 5 2 2 2 6 2" xfId="1884"/>
    <cellStyle name="เครื่องหมายจุลภาค 5 2 2 2 6 2 2" xfId="1885"/>
    <cellStyle name="เครื่องหมายจุลภาค 5 2 2 2 7" xfId="1886"/>
    <cellStyle name="เครื่องหมายจุลภาค 5 2 2 2 7 2" xfId="1887"/>
    <cellStyle name="เครื่องหมายจุลภาค 5 2 2 2 7 2 2" xfId="1888"/>
    <cellStyle name="เครื่องหมายจุลภาค 5 2 2 2 8" xfId="1889"/>
    <cellStyle name="เครื่องหมายจุลภาค 5 2 2 2 8 2" xfId="1890"/>
    <cellStyle name="เครื่องหมายจุลภาค 5 2 2 3" xfId="1891"/>
    <cellStyle name="เครื่องหมายจุลภาค 5 2 2 3 2" xfId="1892"/>
    <cellStyle name="เครื่องหมายจุลภาค 5 2 2 3 2 2" xfId="1893"/>
    <cellStyle name="เครื่องหมายจุลภาค 5 2 2 3 2 2 2" xfId="1894"/>
    <cellStyle name="เครื่องหมายจุลภาค 5 2 2 3 2 2 2 2" xfId="1895"/>
    <cellStyle name="เครื่องหมายจุลภาค 5 2 2 3 2 3" xfId="1896"/>
    <cellStyle name="เครื่องหมายจุลภาค 5 2 2 3 2 3 2" xfId="1897"/>
    <cellStyle name="เครื่องหมายจุลภาค 5 2 2 3 2 3 2 2" xfId="1898"/>
    <cellStyle name="เครื่องหมายจุลภาค 5 2 2 3 2 4" xfId="1899"/>
    <cellStyle name="เครื่องหมายจุลภาค 5 2 2 3 2 4 2" xfId="1900"/>
    <cellStyle name="เครื่องหมายจุลภาค 5 2 2 3 3" xfId="1901"/>
    <cellStyle name="เครื่องหมายจุลภาค 5 2 2 3 3 2" xfId="1902"/>
    <cellStyle name="เครื่องหมายจุลภาค 5 2 2 3 3 2 2" xfId="1903"/>
    <cellStyle name="เครื่องหมายจุลภาค 5 2 2 3 3 2 2 2" xfId="1904"/>
    <cellStyle name="เครื่องหมายจุลภาค 5 2 2 3 3 3" xfId="1905"/>
    <cellStyle name="เครื่องหมายจุลภาค 5 2 2 3 3 3 2" xfId="1906"/>
    <cellStyle name="เครื่องหมายจุลภาค 5 2 2 3 3 3 2 2" xfId="1907"/>
    <cellStyle name="เครื่องหมายจุลภาค 5 2 2 3 3 4" xfId="1908"/>
    <cellStyle name="เครื่องหมายจุลภาค 5 2 2 3 3 4 2" xfId="1909"/>
    <cellStyle name="เครื่องหมายจุลภาค 5 2 2 3 4" xfId="1910"/>
    <cellStyle name="เครื่องหมายจุลภาค 5 2 2 3 4 2" xfId="1911"/>
    <cellStyle name="เครื่องหมายจุลภาค 5 2 2 3 4 2 2" xfId="1912"/>
    <cellStyle name="เครื่องหมายจุลภาค 5 2 2 3 5" xfId="1913"/>
    <cellStyle name="เครื่องหมายจุลภาค 5 2 2 3 5 2" xfId="1914"/>
    <cellStyle name="เครื่องหมายจุลภาค 5 2 2 3 5 2 2" xfId="1915"/>
    <cellStyle name="เครื่องหมายจุลภาค 5 2 2 3 6" xfId="1916"/>
    <cellStyle name="เครื่องหมายจุลภาค 5 2 2 3 6 2" xfId="1917"/>
    <cellStyle name="เครื่องหมายจุลภาค 5 2 2 4" xfId="1918"/>
    <cellStyle name="เครื่องหมายจุลภาค 5 2 2 4 2" xfId="1919"/>
    <cellStyle name="เครื่องหมายจุลภาค 5 2 2 4 2 2" xfId="1920"/>
    <cellStyle name="เครื่องหมายจุลภาค 5 2 2 4 2 2 2" xfId="1921"/>
    <cellStyle name="เครื่องหมายจุลภาค 5 2 2 4 2 2 2 2" xfId="1922"/>
    <cellStyle name="เครื่องหมายจุลภาค 5 2 2 4 2 3" xfId="1923"/>
    <cellStyle name="เครื่องหมายจุลภาค 5 2 2 4 2 3 2" xfId="1924"/>
    <cellStyle name="เครื่องหมายจุลภาค 5 2 2 4 2 3 2 2" xfId="1925"/>
    <cellStyle name="เครื่องหมายจุลภาค 5 2 2 4 2 4" xfId="1926"/>
    <cellStyle name="เครื่องหมายจุลภาค 5 2 2 4 2 4 2" xfId="1927"/>
    <cellStyle name="เครื่องหมายจุลภาค 5 2 2 4 3" xfId="1928"/>
    <cellStyle name="เครื่องหมายจุลภาค 5 2 2 4 3 2" xfId="1929"/>
    <cellStyle name="เครื่องหมายจุลภาค 5 2 2 4 3 2 2" xfId="1930"/>
    <cellStyle name="เครื่องหมายจุลภาค 5 2 2 4 3 2 2 2" xfId="1931"/>
    <cellStyle name="เครื่องหมายจุลภาค 5 2 2 4 3 3" xfId="1932"/>
    <cellStyle name="เครื่องหมายจุลภาค 5 2 2 4 3 3 2" xfId="1933"/>
    <cellStyle name="เครื่องหมายจุลภาค 5 2 2 4 3 3 2 2" xfId="1934"/>
    <cellStyle name="เครื่องหมายจุลภาค 5 2 2 4 3 4" xfId="1935"/>
    <cellStyle name="เครื่องหมายจุลภาค 5 2 2 4 3 4 2" xfId="1936"/>
    <cellStyle name="เครื่องหมายจุลภาค 5 2 2 4 4" xfId="1937"/>
    <cellStyle name="เครื่องหมายจุลภาค 5 2 2 4 4 2" xfId="1938"/>
    <cellStyle name="เครื่องหมายจุลภาค 5 2 2 4 4 2 2" xfId="1939"/>
    <cellStyle name="เครื่องหมายจุลภาค 5 2 2 4 5" xfId="1940"/>
    <cellStyle name="เครื่องหมายจุลภาค 5 2 2 4 5 2" xfId="1941"/>
    <cellStyle name="เครื่องหมายจุลภาค 5 2 2 4 5 2 2" xfId="1942"/>
    <cellStyle name="เครื่องหมายจุลภาค 5 2 2 4 6" xfId="1943"/>
    <cellStyle name="เครื่องหมายจุลภาค 5 2 2 4 6 2" xfId="1944"/>
    <cellStyle name="เครื่องหมายจุลภาค 5 2 2 5" xfId="1945"/>
    <cellStyle name="เครื่องหมายจุลภาค 5 2 2 5 2" xfId="1946"/>
    <cellStyle name="เครื่องหมายจุลภาค 5 2 2 5 2 2" xfId="1947"/>
    <cellStyle name="เครื่องหมายจุลภาค 5 2 2 5 2 2 2" xfId="1948"/>
    <cellStyle name="เครื่องหมายจุลภาค 5 2 2 5 3" xfId="1949"/>
    <cellStyle name="เครื่องหมายจุลภาค 5 2 2 5 3 2" xfId="1950"/>
    <cellStyle name="เครื่องหมายจุลภาค 5 2 2 5 3 2 2" xfId="1951"/>
    <cellStyle name="เครื่องหมายจุลภาค 5 2 2 5 4" xfId="1952"/>
    <cellStyle name="เครื่องหมายจุลภาค 5 2 2 5 4 2" xfId="1953"/>
    <cellStyle name="เครื่องหมายจุลภาค 5 2 2 6" xfId="1954"/>
    <cellStyle name="เครื่องหมายจุลภาค 5 2 2 6 2" xfId="1955"/>
    <cellStyle name="เครื่องหมายจุลภาค 5 2 2 6 2 2" xfId="1956"/>
    <cellStyle name="เครื่องหมายจุลภาค 5 2 2 6 2 2 2" xfId="1957"/>
    <cellStyle name="เครื่องหมายจุลภาค 5 2 2 6 3" xfId="1958"/>
    <cellStyle name="เครื่องหมายจุลภาค 5 2 2 6 3 2" xfId="1959"/>
    <cellStyle name="เครื่องหมายจุลภาค 5 2 2 6 3 2 2" xfId="1960"/>
    <cellStyle name="เครื่องหมายจุลภาค 5 2 2 6 4" xfId="1961"/>
    <cellStyle name="เครื่องหมายจุลภาค 5 2 2 6 4 2" xfId="1962"/>
    <cellStyle name="เครื่องหมายจุลภาค 5 2 2 7" xfId="1963"/>
    <cellStyle name="เครื่องหมายจุลภาค 5 2 2 7 2" xfId="1964"/>
    <cellStyle name="เครื่องหมายจุลภาค 5 2 2 7 2 2" xfId="1965"/>
    <cellStyle name="เครื่องหมายจุลภาค 5 2 2 8" xfId="1966"/>
    <cellStyle name="เครื่องหมายจุลภาค 5 2 2 8 2" xfId="1967"/>
    <cellStyle name="เครื่องหมายจุลภาค 5 2 2 8 2 2" xfId="1968"/>
    <cellStyle name="เครื่องหมายจุลภาค 5 2 2 9" xfId="1969"/>
    <cellStyle name="เครื่องหมายจุลภาค 5 2 2 9 2" xfId="1970"/>
    <cellStyle name="เครื่องหมายจุลภาค 5 2 3" xfId="1971"/>
    <cellStyle name="เครื่องหมายจุลภาค 5 2 3 2" xfId="1972"/>
    <cellStyle name="เครื่องหมายจุลภาค 5 2 3 2 2" xfId="1973"/>
    <cellStyle name="เครื่องหมายจุลภาค 5 2 3 2 2 2" xfId="1974"/>
    <cellStyle name="เครื่องหมายจุลภาค 5 2 3 2 2 2 2" xfId="1975"/>
    <cellStyle name="เครื่องหมายจุลภาค 5 2 3 2 2 2 2 2" xfId="1976"/>
    <cellStyle name="เครื่องหมายจุลภาค 5 2 3 2 2 3" xfId="1977"/>
    <cellStyle name="เครื่องหมายจุลภาค 5 2 3 2 2 3 2" xfId="1978"/>
    <cellStyle name="เครื่องหมายจุลภาค 5 2 3 2 2 3 2 2" xfId="1979"/>
    <cellStyle name="เครื่องหมายจุลภาค 5 2 3 2 2 4" xfId="1980"/>
    <cellStyle name="เครื่องหมายจุลภาค 5 2 3 2 2 4 2" xfId="1981"/>
    <cellStyle name="เครื่องหมายจุลภาค 5 2 3 2 3" xfId="1982"/>
    <cellStyle name="เครื่องหมายจุลภาค 5 2 3 2 3 2" xfId="1983"/>
    <cellStyle name="เครื่องหมายจุลภาค 5 2 3 2 3 2 2" xfId="1984"/>
    <cellStyle name="เครื่องหมายจุลภาค 5 2 3 2 3 2 2 2" xfId="1985"/>
    <cellStyle name="เครื่องหมายจุลภาค 5 2 3 2 3 3" xfId="1986"/>
    <cellStyle name="เครื่องหมายจุลภาค 5 2 3 2 3 3 2" xfId="1987"/>
    <cellStyle name="เครื่องหมายจุลภาค 5 2 3 2 3 3 2 2" xfId="1988"/>
    <cellStyle name="เครื่องหมายจุลภาค 5 2 3 2 3 4" xfId="1989"/>
    <cellStyle name="เครื่องหมายจุลภาค 5 2 3 2 3 4 2" xfId="1990"/>
    <cellStyle name="เครื่องหมายจุลภาค 5 2 3 2 4" xfId="1991"/>
    <cellStyle name="เครื่องหมายจุลภาค 5 2 3 2 4 2" xfId="1992"/>
    <cellStyle name="เครื่องหมายจุลภาค 5 2 3 2 4 2 2" xfId="1993"/>
    <cellStyle name="เครื่องหมายจุลภาค 5 2 3 2 5" xfId="1994"/>
    <cellStyle name="เครื่องหมายจุลภาค 5 2 3 2 5 2" xfId="1995"/>
    <cellStyle name="เครื่องหมายจุลภาค 5 2 3 2 5 2 2" xfId="1996"/>
    <cellStyle name="เครื่องหมายจุลภาค 5 2 3 2 6" xfId="1997"/>
    <cellStyle name="เครื่องหมายจุลภาค 5 2 3 2 6 2" xfId="1998"/>
    <cellStyle name="เครื่องหมายจุลภาค 5 2 3 3" xfId="1999"/>
    <cellStyle name="เครื่องหมายจุลภาค 5 2 3 3 2" xfId="2000"/>
    <cellStyle name="เครื่องหมายจุลภาค 5 2 3 3 2 2" xfId="2001"/>
    <cellStyle name="เครื่องหมายจุลภาค 5 2 3 3 2 2 2" xfId="2002"/>
    <cellStyle name="เครื่องหมายจุลภาค 5 2 3 3 2 2 2 2" xfId="2003"/>
    <cellStyle name="เครื่องหมายจุลภาค 5 2 3 3 2 3" xfId="2004"/>
    <cellStyle name="เครื่องหมายจุลภาค 5 2 3 3 2 3 2" xfId="2005"/>
    <cellStyle name="เครื่องหมายจุลภาค 5 2 3 3 2 3 2 2" xfId="2006"/>
    <cellStyle name="เครื่องหมายจุลภาค 5 2 3 3 2 4" xfId="2007"/>
    <cellStyle name="เครื่องหมายจุลภาค 5 2 3 3 2 4 2" xfId="2008"/>
    <cellStyle name="เครื่องหมายจุลภาค 5 2 3 3 3" xfId="2009"/>
    <cellStyle name="เครื่องหมายจุลภาค 5 2 3 3 3 2" xfId="2010"/>
    <cellStyle name="เครื่องหมายจุลภาค 5 2 3 3 3 2 2" xfId="2011"/>
    <cellStyle name="เครื่องหมายจุลภาค 5 2 3 3 3 2 2 2" xfId="2012"/>
    <cellStyle name="เครื่องหมายจุลภาค 5 2 3 3 3 3" xfId="2013"/>
    <cellStyle name="เครื่องหมายจุลภาค 5 2 3 3 3 3 2" xfId="2014"/>
    <cellStyle name="เครื่องหมายจุลภาค 5 2 3 3 3 3 2 2" xfId="2015"/>
    <cellStyle name="เครื่องหมายจุลภาค 5 2 3 3 3 4" xfId="2016"/>
    <cellStyle name="เครื่องหมายจุลภาค 5 2 3 3 3 4 2" xfId="2017"/>
    <cellStyle name="เครื่องหมายจุลภาค 5 2 3 3 4" xfId="2018"/>
    <cellStyle name="เครื่องหมายจุลภาค 5 2 3 3 4 2" xfId="2019"/>
    <cellStyle name="เครื่องหมายจุลภาค 5 2 3 3 4 2 2" xfId="2020"/>
    <cellStyle name="เครื่องหมายจุลภาค 5 2 3 3 5" xfId="2021"/>
    <cellStyle name="เครื่องหมายจุลภาค 5 2 3 3 5 2" xfId="2022"/>
    <cellStyle name="เครื่องหมายจุลภาค 5 2 3 3 5 2 2" xfId="2023"/>
    <cellStyle name="เครื่องหมายจุลภาค 5 2 3 3 6" xfId="2024"/>
    <cellStyle name="เครื่องหมายจุลภาค 5 2 3 3 6 2" xfId="2025"/>
    <cellStyle name="เครื่องหมายจุลภาค 5 2 3 4" xfId="2026"/>
    <cellStyle name="เครื่องหมายจุลภาค 5 2 3 4 2" xfId="2027"/>
    <cellStyle name="เครื่องหมายจุลภาค 5 2 3 4 2 2" xfId="2028"/>
    <cellStyle name="เครื่องหมายจุลภาค 5 2 3 4 2 2 2" xfId="2029"/>
    <cellStyle name="เครื่องหมายจุลภาค 5 2 3 4 3" xfId="2030"/>
    <cellStyle name="เครื่องหมายจุลภาค 5 2 3 4 3 2" xfId="2031"/>
    <cellStyle name="เครื่องหมายจุลภาค 5 2 3 4 3 2 2" xfId="2032"/>
    <cellStyle name="เครื่องหมายจุลภาค 5 2 3 4 4" xfId="2033"/>
    <cellStyle name="เครื่องหมายจุลภาค 5 2 3 4 4 2" xfId="2034"/>
    <cellStyle name="เครื่องหมายจุลภาค 5 2 3 5" xfId="2035"/>
    <cellStyle name="เครื่องหมายจุลภาค 5 2 3 5 2" xfId="2036"/>
    <cellStyle name="เครื่องหมายจุลภาค 5 2 3 5 2 2" xfId="2037"/>
    <cellStyle name="เครื่องหมายจุลภาค 5 2 3 5 2 2 2" xfId="2038"/>
    <cellStyle name="เครื่องหมายจุลภาค 5 2 3 5 3" xfId="2039"/>
    <cellStyle name="เครื่องหมายจุลภาค 5 2 3 5 3 2" xfId="2040"/>
    <cellStyle name="เครื่องหมายจุลภาค 5 2 3 5 3 2 2" xfId="2041"/>
    <cellStyle name="เครื่องหมายจุลภาค 5 2 3 5 4" xfId="2042"/>
    <cellStyle name="เครื่องหมายจุลภาค 5 2 3 5 4 2" xfId="2043"/>
    <cellStyle name="เครื่องหมายจุลภาค 5 2 3 6" xfId="2044"/>
    <cellStyle name="เครื่องหมายจุลภาค 5 2 3 6 2" xfId="2045"/>
    <cellStyle name="เครื่องหมายจุลภาค 5 2 3 6 2 2" xfId="2046"/>
    <cellStyle name="เครื่องหมายจุลภาค 5 2 3 7" xfId="2047"/>
    <cellStyle name="เครื่องหมายจุลภาค 5 2 3 7 2" xfId="2048"/>
    <cellStyle name="เครื่องหมายจุลภาค 5 2 3 7 2 2" xfId="2049"/>
    <cellStyle name="เครื่องหมายจุลภาค 5 2 3 8" xfId="2050"/>
    <cellStyle name="เครื่องหมายจุลภาค 5 2 3 8 2" xfId="2051"/>
    <cellStyle name="เครื่องหมายจุลภาค 5 2 4" xfId="2052"/>
    <cellStyle name="เครื่องหมายจุลภาค 5 2 4 2" xfId="2053"/>
    <cellStyle name="เครื่องหมายจุลภาค 5 2 4 2 2" xfId="2054"/>
    <cellStyle name="เครื่องหมายจุลภาค 5 2 4 2 2 2" xfId="2055"/>
    <cellStyle name="เครื่องหมายจุลภาค 5 2 4 2 2 2 2" xfId="2056"/>
    <cellStyle name="เครื่องหมายจุลภาค 5 2 4 2 3" xfId="2057"/>
    <cellStyle name="เครื่องหมายจุลภาค 5 2 4 2 3 2" xfId="2058"/>
    <cellStyle name="เครื่องหมายจุลภาค 5 2 4 2 3 2 2" xfId="2059"/>
    <cellStyle name="เครื่องหมายจุลภาค 5 2 4 2 4" xfId="2060"/>
    <cellStyle name="เครื่องหมายจุลภาค 5 2 4 2 4 2" xfId="2061"/>
    <cellStyle name="เครื่องหมายจุลภาค 5 2 4 3" xfId="2062"/>
    <cellStyle name="เครื่องหมายจุลภาค 5 2 4 3 2" xfId="2063"/>
    <cellStyle name="เครื่องหมายจุลภาค 5 2 4 3 2 2" xfId="2064"/>
    <cellStyle name="เครื่องหมายจุลภาค 5 2 4 3 2 2 2" xfId="2065"/>
    <cellStyle name="เครื่องหมายจุลภาค 5 2 4 3 3" xfId="2066"/>
    <cellStyle name="เครื่องหมายจุลภาค 5 2 4 3 3 2" xfId="2067"/>
    <cellStyle name="เครื่องหมายจุลภาค 5 2 4 3 3 2 2" xfId="2068"/>
    <cellStyle name="เครื่องหมายจุลภาค 5 2 4 3 4" xfId="2069"/>
    <cellStyle name="เครื่องหมายจุลภาค 5 2 4 3 4 2" xfId="2070"/>
    <cellStyle name="เครื่องหมายจุลภาค 5 2 4 4" xfId="2071"/>
    <cellStyle name="เครื่องหมายจุลภาค 5 2 4 4 2" xfId="2072"/>
    <cellStyle name="เครื่องหมายจุลภาค 5 2 4 4 2 2" xfId="2073"/>
    <cellStyle name="เครื่องหมายจุลภาค 5 2 4 5" xfId="2074"/>
    <cellStyle name="เครื่องหมายจุลภาค 5 2 4 5 2" xfId="2075"/>
    <cellStyle name="เครื่องหมายจุลภาค 5 2 4 5 2 2" xfId="2076"/>
    <cellStyle name="เครื่องหมายจุลภาค 5 2 4 6" xfId="2077"/>
    <cellStyle name="เครื่องหมายจุลภาค 5 2 4 6 2" xfId="2078"/>
    <cellStyle name="เครื่องหมายจุลภาค 5 2 5" xfId="2079"/>
    <cellStyle name="เครื่องหมายจุลภาค 5 2 5 2" xfId="2080"/>
    <cellStyle name="เครื่องหมายจุลภาค 5 2 5 2 2" xfId="2081"/>
    <cellStyle name="เครื่องหมายจุลภาค 5 2 5 2 2 2" xfId="2082"/>
    <cellStyle name="เครื่องหมายจุลภาค 5 2 5 2 2 2 2" xfId="2083"/>
    <cellStyle name="เครื่องหมายจุลภาค 5 2 5 2 3" xfId="2084"/>
    <cellStyle name="เครื่องหมายจุลภาค 5 2 5 2 3 2" xfId="2085"/>
    <cellStyle name="เครื่องหมายจุลภาค 5 2 5 2 3 2 2" xfId="2086"/>
    <cellStyle name="เครื่องหมายจุลภาค 5 2 5 2 4" xfId="2087"/>
    <cellStyle name="เครื่องหมายจุลภาค 5 2 5 2 4 2" xfId="2088"/>
    <cellStyle name="เครื่องหมายจุลภาค 5 2 5 3" xfId="2089"/>
    <cellStyle name="เครื่องหมายจุลภาค 5 2 5 3 2" xfId="2090"/>
    <cellStyle name="เครื่องหมายจุลภาค 5 2 5 3 2 2" xfId="2091"/>
    <cellStyle name="เครื่องหมายจุลภาค 5 2 5 3 2 2 2" xfId="2092"/>
    <cellStyle name="เครื่องหมายจุลภาค 5 2 5 3 3" xfId="2093"/>
    <cellStyle name="เครื่องหมายจุลภาค 5 2 5 3 3 2" xfId="2094"/>
    <cellStyle name="เครื่องหมายจุลภาค 5 2 5 3 3 2 2" xfId="2095"/>
    <cellStyle name="เครื่องหมายจุลภาค 5 2 5 3 4" xfId="2096"/>
    <cellStyle name="เครื่องหมายจุลภาค 5 2 5 3 4 2" xfId="2097"/>
    <cellStyle name="เครื่องหมายจุลภาค 5 2 5 4" xfId="2098"/>
    <cellStyle name="เครื่องหมายจุลภาค 5 2 5 4 2" xfId="2099"/>
    <cellStyle name="เครื่องหมายจุลภาค 5 2 5 4 2 2" xfId="2100"/>
    <cellStyle name="เครื่องหมายจุลภาค 5 2 5 5" xfId="2101"/>
    <cellStyle name="เครื่องหมายจุลภาค 5 2 5 5 2" xfId="2102"/>
    <cellStyle name="เครื่องหมายจุลภาค 5 2 5 5 2 2" xfId="2103"/>
    <cellStyle name="เครื่องหมายจุลภาค 5 2 5 6" xfId="2104"/>
    <cellStyle name="เครื่องหมายจุลภาค 5 2 5 6 2" xfId="2105"/>
    <cellStyle name="เครื่องหมายจุลภาค 5 2 6" xfId="2106"/>
    <cellStyle name="เครื่องหมายจุลภาค 5 2 6 2" xfId="2107"/>
    <cellStyle name="เครื่องหมายจุลภาค 5 2 6 2 2" xfId="2108"/>
    <cellStyle name="เครื่องหมายจุลภาค 5 2 6 2 2 2" xfId="2109"/>
    <cellStyle name="เครื่องหมายจุลภาค 5 2 6 3" xfId="2110"/>
    <cellStyle name="เครื่องหมายจุลภาค 5 2 6 3 2" xfId="2111"/>
    <cellStyle name="เครื่องหมายจุลภาค 5 2 6 3 2 2" xfId="2112"/>
    <cellStyle name="เครื่องหมายจุลภาค 5 2 6 4" xfId="2113"/>
    <cellStyle name="เครื่องหมายจุลภาค 5 2 6 4 2" xfId="2114"/>
    <cellStyle name="เครื่องหมายจุลภาค 5 2 7" xfId="2115"/>
    <cellStyle name="เครื่องหมายจุลภาค 5 2 7 2" xfId="2116"/>
    <cellStyle name="เครื่องหมายจุลภาค 5 2 7 2 2" xfId="2117"/>
    <cellStyle name="เครื่องหมายจุลภาค 5 2 7 2 2 2" xfId="2118"/>
    <cellStyle name="เครื่องหมายจุลภาค 5 2 7 3" xfId="2119"/>
    <cellStyle name="เครื่องหมายจุลภาค 5 2 7 3 2" xfId="2120"/>
    <cellStyle name="เครื่องหมายจุลภาค 5 2 7 3 2 2" xfId="2121"/>
    <cellStyle name="เครื่องหมายจุลภาค 5 2 7 4" xfId="2122"/>
    <cellStyle name="เครื่องหมายจุลภาค 5 2 7 4 2" xfId="2123"/>
    <cellStyle name="เครื่องหมายจุลภาค 5 2 8" xfId="2124"/>
    <cellStyle name="เครื่องหมายจุลภาค 5 2 8 2" xfId="2125"/>
    <cellStyle name="เครื่องหมายจุลภาค 5 2 8 2 2" xfId="2126"/>
    <cellStyle name="เครื่องหมายจุลภาค 5 2 9" xfId="2127"/>
    <cellStyle name="เครื่องหมายจุลภาค 5 2 9 2" xfId="2128"/>
    <cellStyle name="เครื่องหมายจุลภาค 5 2 9 2 2" xfId="2129"/>
    <cellStyle name="เครื่องหมายจุลภาค 5 3" xfId="2130"/>
    <cellStyle name="เครื่องหมายจุลภาค 5 3 2" xfId="2131"/>
    <cellStyle name="เครื่องหมายจุลภาค 5 3 2 2" xfId="2132"/>
    <cellStyle name="เครื่องหมายจุลภาค 5 3 2 2 2" xfId="2133"/>
    <cellStyle name="เครื่องหมายจุลภาค 5 3 2 2 2 2" xfId="2134"/>
    <cellStyle name="เครื่องหมายจุลภาค 5 3 2 2 2 2 2" xfId="2135"/>
    <cellStyle name="เครื่องหมายจุลภาค 5 3 2 2 2 2 2 2" xfId="2136"/>
    <cellStyle name="เครื่องหมายจุลภาค 5 3 2 2 2 3" xfId="2137"/>
    <cellStyle name="เครื่องหมายจุลภาค 5 3 2 2 2 3 2" xfId="2138"/>
    <cellStyle name="เครื่องหมายจุลภาค 5 3 2 2 2 3 2 2" xfId="2139"/>
    <cellStyle name="เครื่องหมายจุลภาค 5 3 2 2 2 4" xfId="2140"/>
    <cellStyle name="เครื่องหมายจุลภาค 5 3 2 2 2 4 2" xfId="2141"/>
    <cellStyle name="เครื่องหมายจุลภาค 5 3 2 2 3" xfId="2142"/>
    <cellStyle name="เครื่องหมายจุลภาค 5 3 2 2 3 2" xfId="2143"/>
    <cellStyle name="เครื่องหมายจุลภาค 5 3 2 2 3 2 2" xfId="2144"/>
    <cellStyle name="เครื่องหมายจุลภาค 5 3 2 2 3 2 2 2" xfId="2145"/>
    <cellStyle name="เครื่องหมายจุลภาค 5 3 2 2 3 3" xfId="2146"/>
    <cellStyle name="เครื่องหมายจุลภาค 5 3 2 2 3 3 2" xfId="2147"/>
    <cellStyle name="เครื่องหมายจุลภาค 5 3 2 2 3 3 2 2" xfId="2148"/>
    <cellStyle name="เครื่องหมายจุลภาค 5 3 2 2 3 4" xfId="2149"/>
    <cellStyle name="เครื่องหมายจุลภาค 5 3 2 2 3 4 2" xfId="2150"/>
    <cellStyle name="เครื่องหมายจุลภาค 5 3 2 2 4" xfId="2151"/>
    <cellStyle name="เครื่องหมายจุลภาค 5 3 2 2 4 2" xfId="2152"/>
    <cellStyle name="เครื่องหมายจุลภาค 5 3 2 2 4 2 2" xfId="2153"/>
    <cellStyle name="เครื่องหมายจุลภาค 5 3 2 2 5" xfId="2154"/>
    <cellStyle name="เครื่องหมายจุลภาค 5 3 2 2 5 2" xfId="2155"/>
    <cellStyle name="เครื่องหมายจุลภาค 5 3 2 2 5 2 2" xfId="2156"/>
    <cellStyle name="เครื่องหมายจุลภาค 5 3 2 2 6" xfId="2157"/>
    <cellStyle name="เครื่องหมายจุลภาค 5 3 2 2 6 2" xfId="2158"/>
    <cellStyle name="เครื่องหมายจุลภาค 5 3 2 3" xfId="2159"/>
    <cellStyle name="เครื่องหมายจุลภาค 5 3 2 3 2" xfId="2160"/>
    <cellStyle name="เครื่องหมายจุลภาค 5 3 2 3 2 2" xfId="2161"/>
    <cellStyle name="เครื่องหมายจุลภาค 5 3 2 3 2 2 2" xfId="2162"/>
    <cellStyle name="เครื่องหมายจุลภาค 5 3 2 3 2 2 2 2" xfId="2163"/>
    <cellStyle name="เครื่องหมายจุลภาค 5 3 2 3 2 3" xfId="2164"/>
    <cellStyle name="เครื่องหมายจุลภาค 5 3 2 3 2 3 2" xfId="2165"/>
    <cellStyle name="เครื่องหมายจุลภาค 5 3 2 3 2 3 2 2" xfId="2166"/>
    <cellStyle name="เครื่องหมายจุลภาค 5 3 2 3 2 4" xfId="2167"/>
    <cellStyle name="เครื่องหมายจุลภาค 5 3 2 3 2 4 2" xfId="2168"/>
    <cellStyle name="เครื่องหมายจุลภาค 5 3 2 3 3" xfId="2169"/>
    <cellStyle name="เครื่องหมายจุลภาค 5 3 2 3 3 2" xfId="2170"/>
    <cellStyle name="เครื่องหมายจุลภาค 5 3 2 3 3 2 2" xfId="2171"/>
    <cellStyle name="เครื่องหมายจุลภาค 5 3 2 3 3 2 2 2" xfId="2172"/>
    <cellStyle name="เครื่องหมายจุลภาค 5 3 2 3 3 3" xfId="2173"/>
    <cellStyle name="เครื่องหมายจุลภาค 5 3 2 3 3 3 2" xfId="2174"/>
    <cellStyle name="เครื่องหมายจุลภาค 5 3 2 3 3 3 2 2" xfId="2175"/>
    <cellStyle name="เครื่องหมายจุลภาค 5 3 2 3 3 4" xfId="2176"/>
    <cellStyle name="เครื่องหมายจุลภาค 5 3 2 3 3 4 2" xfId="2177"/>
    <cellStyle name="เครื่องหมายจุลภาค 5 3 2 3 4" xfId="2178"/>
    <cellStyle name="เครื่องหมายจุลภาค 5 3 2 3 4 2" xfId="2179"/>
    <cellStyle name="เครื่องหมายจุลภาค 5 3 2 3 4 2 2" xfId="2180"/>
    <cellStyle name="เครื่องหมายจุลภาค 5 3 2 3 5" xfId="2181"/>
    <cellStyle name="เครื่องหมายจุลภาค 5 3 2 3 5 2" xfId="2182"/>
    <cellStyle name="เครื่องหมายจุลภาค 5 3 2 3 5 2 2" xfId="2183"/>
    <cellStyle name="เครื่องหมายจุลภาค 5 3 2 3 6" xfId="2184"/>
    <cellStyle name="เครื่องหมายจุลภาค 5 3 2 3 6 2" xfId="2185"/>
    <cellStyle name="เครื่องหมายจุลภาค 5 3 2 4" xfId="2186"/>
    <cellStyle name="เครื่องหมายจุลภาค 5 3 2 4 2" xfId="2187"/>
    <cellStyle name="เครื่องหมายจุลภาค 5 3 2 4 2 2" xfId="2188"/>
    <cellStyle name="เครื่องหมายจุลภาค 5 3 2 4 2 2 2" xfId="2189"/>
    <cellStyle name="เครื่องหมายจุลภาค 5 3 2 4 3" xfId="2190"/>
    <cellStyle name="เครื่องหมายจุลภาค 5 3 2 4 3 2" xfId="2191"/>
    <cellStyle name="เครื่องหมายจุลภาค 5 3 2 4 3 2 2" xfId="2192"/>
    <cellStyle name="เครื่องหมายจุลภาค 5 3 2 4 4" xfId="2193"/>
    <cellStyle name="เครื่องหมายจุลภาค 5 3 2 4 4 2" xfId="2194"/>
    <cellStyle name="เครื่องหมายจุลภาค 5 3 2 5" xfId="2195"/>
    <cellStyle name="เครื่องหมายจุลภาค 5 3 2 5 2" xfId="2196"/>
    <cellStyle name="เครื่องหมายจุลภาค 5 3 2 5 2 2" xfId="2197"/>
    <cellStyle name="เครื่องหมายจุลภาค 5 3 2 5 2 2 2" xfId="2198"/>
    <cellStyle name="เครื่องหมายจุลภาค 5 3 2 5 3" xfId="2199"/>
    <cellStyle name="เครื่องหมายจุลภาค 5 3 2 5 3 2" xfId="2200"/>
    <cellStyle name="เครื่องหมายจุลภาค 5 3 2 5 3 2 2" xfId="2201"/>
    <cellStyle name="เครื่องหมายจุลภาค 5 3 2 5 4" xfId="2202"/>
    <cellStyle name="เครื่องหมายจุลภาค 5 3 2 5 4 2" xfId="2203"/>
    <cellStyle name="เครื่องหมายจุลภาค 5 3 2 6" xfId="2204"/>
    <cellStyle name="เครื่องหมายจุลภาค 5 3 2 6 2" xfId="2205"/>
    <cellStyle name="เครื่องหมายจุลภาค 5 3 2 6 2 2" xfId="2206"/>
    <cellStyle name="เครื่องหมายจุลภาค 5 3 2 7" xfId="2207"/>
    <cellStyle name="เครื่องหมายจุลภาค 5 3 2 7 2" xfId="2208"/>
    <cellStyle name="เครื่องหมายจุลภาค 5 3 2 7 2 2" xfId="2209"/>
    <cellStyle name="เครื่องหมายจุลภาค 5 3 2 8" xfId="2210"/>
    <cellStyle name="เครื่องหมายจุลภาค 5 3 2 8 2" xfId="2211"/>
    <cellStyle name="เครื่องหมายจุลภาค 5 3 3" xfId="2212"/>
    <cellStyle name="เครื่องหมายจุลภาค 5 3 3 2" xfId="2213"/>
    <cellStyle name="เครื่องหมายจุลภาค 5 3 3 2 2" xfId="2214"/>
    <cellStyle name="เครื่องหมายจุลภาค 5 3 3 2 2 2" xfId="2215"/>
    <cellStyle name="เครื่องหมายจุลภาค 5 3 3 2 2 2 2" xfId="2216"/>
    <cellStyle name="เครื่องหมายจุลภาค 5 3 3 2 3" xfId="2217"/>
    <cellStyle name="เครื่องหมายจุลภาค 5 3 3 2 3 2" xfId="2218"/>
    <cellStyle name="เครื่องหมายจุลภาค 5 3 3 2 3 2 2" xfId="2219"/>
    <cellStyle name="เครื่องหมายจุลภาค 5 3 3 2 4" xfId="2220"/>
    <cellStyle name="เครื่องหมายจุลภาค 5 3 3 2 4 2" xfId="2221"/>
    <cellStyle name="เครื่องหมายจุลภาค 5 3 3 3" xfId="2222"/>
    <cellStyle name="เครื่องหมายจุลภาค 5 3 3 3 2" xfId="2223"/>
    <cellStyle name="เครื่องหมายจุลภาค 5 3 3 3 2 2" xfId="2224"/>
    <cellStyle name="เครื่องหมายจุลภาค 5 3 3 3 2 2 2" xfId="2225"/>
    <cellStyle name="เครื่องหมายจุลภาค 5 3 3 3 3" xfId="2226"/>
    <cellStyle name="เครื่องหมายจุลภาค 5 3 3 3 3 2" xfId="2227"/>
    <cellStyle name="เครื่องหมายจุลภาค 5 3 3 3 3 2 2" xfId="2228"/>
    <cellStyle name="เครื่องหมายจุลภาค 5 3 3 3 4" xfId="2229"/>
    <cellStyle name="เครื่องหมายจุลภาค 5 3 3 3 4 2" xfId="2230"/>
    <cellStyle name="เครื่องหมายจุลภาค 5 3 3 4" xfId="2231"/>
    <cellStyle name="เครื่องหมายจุลภาค 5 3 3 4 2" xfId="2232"/>
    <cellStyle name="เครื่องหมายจุลภาค 5 3 3 4 2 2" xfId="2233"/>
    <cellStyle name="เครื่องหมายจุลภาค 5 3 3 5" xfId="2234"/>
    <cellStyle name="เครื่องหมายจุลภาค 5 3 3 5 2" xfId="2235"/>
    <cellStyle name="เครื่องหมายจุลภาค 5 3 3 5 2 2" xfId="2236"/>
    <cellStyle name="เครื่องหมายจุลภาค 5 3 3 6" xfId="2237"/>
    <cellStyle name="เครื่องหมายจุลภาค 5 3 3 6 2" xfId="2238"/>
    <cellStyle name="เครื่องหมายจุลภาค 5 3 4" xfId="2239"/>
    <cellStyle name="เครื่องหมายจุลภาค 5 3 4 2" xfId="2240"/>
    <cellStyle name="เครื่องหมายจุลภาค 5 3 4 2 2" xfId="2241"/>
    <cellStyle name="เครื่องหมายจุลภาค 5 3 4 2 2 2" xfId="2242"/>
    <cellStyle name="เครื่องหมายจุลภาค 5 3 4 2 2 2 2" xfId="2243"/>
    <cellStyle name="เครื่องหมายจุลภาค 5 3 4 2 3" xfId="2244"/>
    <cellStyle name="เครื่องหมายจุลภาค 5 3 4 2 3 2" xfId="2245"/>
    <cellStyle name="เครื่องหมายจุลภาค 5 3 4 2 3 2 2" xfId="2246"/>
    <cellStyle name="เครื่องหมายจุลภาค 5 3 4 2 4" xfId="2247"/>
    <cellStyle name="เครื่องหมายจุลภาค 5 3 4 2 4 2" xfId="2248"/>
    <cellStyle name="เครื่องหมายจุลภาค 5 3 4 3" xfId="2249"/>
    <cellStyle name="เครื่องหมายจุลภาค 5 3 4 3 2" xfId="2250"/>
    <cellStyle name="เครื่องหมายจุลภาค 5 3 4 3 2 2" xfId="2251"/>
    <cellStyle name="เครื่องหมายจุลภาค 5 3 4 3 2 2 2" xfId="2252"/>
    <cellStyle name="เครื่องหมายจุลภาค 5 3 4 3 3" xfId="2253"/>
    <cellStyle name="เครื่องหมายจุลภาค 5 3 4 3 3 2" xfId="2254"/>
    <cellStyle name="เครื่องหมายจุลภาค 5 3 4 3 3 2 2" xfId="2255"/>
    <cellStyle name="เครื่องหมายจุลภาค 5 3 4 3 4" xfId="2256"/>
    <cellStyle name="เครื่องหมายจุลภาค 5 3 4 3 4 2" xfId="2257"/>
    <cellStyle name="เครื่องหมายจุลภาค 5 3 4 4" xfId="2258"/>
    <cellStyle name="เครื่องหมายจุลภาค 5 3 4 4 2" xfId="2259"/>
    <cellStyle name="เครื่องหมายจุลภาค 5 3 4 4 2 2" xfId="2260"/>
    <cellStyle name="เครื่องหมายจุลภาค 5 3 4 5" xfId="2261"/>
    <cellStyle name="เครื่องหมายจุลภาค 5 3 4 5 2" xfId="2262"/>
    <cellStyle name="เครื่องหมายจุลภาค 5 3 4 5 2 2" xfId="2263"/>
    <cellStyle name="เครื่องหมายจุลภาค 5 3 4 6" xfId="2264"/>
    <cellStyle name="เครื่องหมายจุลภาค 5 3 4 6 2" xfId="2265"/>
    <cellStyle name="เครื่องหมายจุลภาค 5 3 5" xfId="2266"/>
    <cellStyle name="เครื่องหมายจุลภาค 5 3 5 2" xfId="2267"/>
    <cellStyle name="เครื่องหมายจุลภาค 5 3 5 2 2" xfId="2268"/>
    <cellStyle name="เครื่องหมายจุลภาค 5 3 5 2 2 2" xfId="2269"/>
    <cellStyle name="เครื่องหมายจุลภาค 5 3 5 3" xfId="2270"/>
    <cellStyle name="เครื่องหมายจุลภาค 5 3 5 3 2" xfId="2271"/>
    <cellStyle name="เครื่องหมายจุลภาค 5 3 5 3 2 2" xfId="2272"/>
    <cellStyle name="เครื่องหมายจุลภาค 5 3 5 4" xfId="2273"/>
    <cellStyle name="เครื่องหมายจุลภาค 5 3 5 4 2" xfId="2274"/>
    <cellStyle name="เครื่องหมายจุลภาค 5 3 6" xfId="2275"/>
    <cellStyle name="เครื่องหมายจุลภาค 5 3 6 2" xfId="2276"/>
    <cellStyle name="เครื่องหมายจุลภาค 5 3 6 2 2" xfId="2277"/>
    <cellStyle name="เครื่องหมายจุลภาค 5 3 6 2 2 2" xfId="2278"/>
    <cellStyle name="เครื่องหมายจุลภาค 5 3 6 3" xfId="2279"/>
    <cellStyle name="เครื่องหมายจุลภาค 5 3 6 3 2" xfId="2280"/>
    <cellStyle name="เครื่องหมายจุลภาค 5 3 6 3 2 2" xfId="2281"/>
    <cellStyle name="เครื่องหมายจุลภาค 5 3 6 4" xfId="2282"/>
    <cellStyle name="เครื่องหมายจุลภาค 5 3 6 4 2" xfId="2283"/>
    <cellStyle name="เครื่องหมายจุลภาค 5 3 7" xfId="2284"/>
    <cellStyle name="เครื่องหมายจุลภาค 5 3 7 2" xfId="2285"/>
    <cellStyle name="เครื่องหมายจุลภาค 5 3 7 2 2" xfId="2286"/>
    <cellStyle name="เครื่องหมายจุลภาค 5 3 8" xfId="2287"/>
    <cellStyle name="เครื่องหมายจุลภาค 5 3 8 2" xfId="2288"/>
    <cellStyle name="เครื่องหมายจุลภาค 5 3 8 2 2" xfId="2289"/>
    <cellStyle name="เครื่องหมายจุลภาค 5 3 9" xfId="2290"/>
    <cellStyle name="เครื่องหมายจุลภาค 5 3 9 2" xfId="2291"/>
    <cellStyle name="เครื่องหมายจุลภาค 5 4" xfId="2292"/>
    <cellStyle name="เครื่องหมายจุลภาค 5 4 2" xfId="2293"/>
    <cellStyle name="เครื่องหมายจุลภาค 5 4 2 2" xfId="2294"/>
    <cellStyle name="เครื่องหมายจุลภาค 5 4 2 2 2" xfId="2295"/>
    <cellStyle name="เครื่องหมายจุลภาค 5 4 2 2 2 2" xfId="2296"/>
    <cellStyle name="เครื่องหมายจุลภาค 5 4 2 2 2 2 2" xfId="2297"/>
    <cellStyle name="เครื่องหมายจุลภาค 5 4 2 2 3" xfId="2298"/>
    <cellStyle name="เครื่องหมายจุลภาค 5 4 2 2 3 2" xfId="2299"/>
    <cellStyle name="เครื่องหมายจุลภาค 5 4 2 2 3 2 2" xfId="2300"/>
    <cellStyle name="เครื่องหมายจุลภาค 5 4 2 2 4" xfId="2301"/>
    <cellStyle name="เครื่องหมายจุลภาค 5 4 2 2 4 2" xfId="2302"/>
    <cellStyle name="เครื่องหมายจุลภาค 5 4 2 3" xfId="2303"/>
    <cellStyle name="เครื่องหมายจุลภาค 5 4 2 3 2" xfId="2304"/>
    <cellStyle name="เครื่องหมายจุลภาค 5 4 2 3 2 2" xfId="2305"/>
    <cellStyle name="เครื่องหมายจุลภาค 5 4 2 3 2 2 2" xfId="2306"/>
    <cellStyle name="เครื่องหมายจุลภาค 5 4 2 3 3" xfId="2307"/>
    <cellStyle name="เครื่องหมายจุลภาค 5 4 2 3 3 2" xfId="2308"/>
    <cellStyle name="เครื่องหมายจุลภาค 5 4 2 3 3 2 2" xfId="2309"/>
    <cellStyle name="เครื่องหมายจุลภาค 5 4 2 3 4" xfId="2310"/>
    <cellStyle name="เครื่องหมายจุลภาค 5 4 2 3 4 2" xfId="2311"/>
    <cellStyle name="เครื่องหมายจุลภาค 5 4 2 4" xfId="2312"/>
    <cellStyle name="เครื่องหมายจุลภาค 5 4 2 4 2" xfId="2313"/>
    <cellStyle name="เครื่องหมายจุลภาค 5 4 2 4 2 2" xfId="2314"/>
    <cellStyle name="เครื่องหมายจุลภาค 5 4 2 5" xfId="2315"/>
    <cellStyle name="เครื่องหมายจุลภาค 5 4 2 5 2" xfId="2316"/>
    <cellStyle name="เครื่องหมายจุลภาค 5 4 2 5 2 2" xfId="2317"/>
    <cellStyle name="เครื่องหมายจุลภาค 5 4 2 6" xfId="2318"/>
    <cellStyle name="เครื่องหมายจุลภาค 5 4 2 6 2" xfId="2319"/>
    <cellStyle name="เครื่องหมายจุลภาค 5 4 3" xfId="2320"/>
    <cellStyle name="เครื่องหมายจุลภาค 5 4 3 2" xfId="2321"/>
    <cellStyle name="เครื่องหมายจุลภาค 5 4 3 2 2" xfId="2322"/>
    <cellStyle name="เครื่องหมายจุลภาค 5 4 3 2 2 2" xfId="2323"/>
    <cellStyle name="เครื่องหมายจุลภาค 5 4 3 2 2 2 2" xfId="2324"/>
    <cellStyle name="เครื่องหมายจุลภาค 5 4 3 2 3" xfId="2325"/>
    <cellStyle name="เครื่องหมายจุลภาค 5 4 3 2 3 2" xfId="2326"/>
    <cellStyle name="เครื่องหมายจุลภาค 5 4 3 2 3 2 2" xfId="2327"/>
    <cellStyle name="เครื่องหมายจุลภาค 5 4 3 2 4" xfId="2328"/>
    <cellStyle name="เครื่องหมายจุลภาค 5 4 3 2 4 2" xfId="2329"/>
    <cellStyle name="เครื่องหมายจุลภาค 5 4 3 3" xfId="2330"/>
    <cellStyle name="เครื่องหมายจุลภาค 5 4 3 3 2" xfId="2331"/>
    <cellStyle name="เครื่องหมายจุลภาค 5 4 3 3 2 2" xfId="2332"/>
    <cellStyle name="เครื่องหมายจุลภาค 5 4 3 3 2 2 2" xfId="2333"/>
    <cellStyle name="เครื่องหมายจุลภาค 5 4 3 3 3" xfId="2334"/>
    <cellStyle name="เครื่องหมายจุลภาค 5 4 3 3 3 2" xfId="2335"/>
    <cellStyle name="เครื่องหมายจุลภาค 5 4 3 3 3 2 2" xfId="2336"/>
    <cellStyle name="เครื่องหมายจุลภาค 5 4 3 3 4" xfId="2337"/>
    <cellStyle name="เครื่องหมายจุลภาค 5 4 3 3 4 2" xfId="2338"/>
    <cellStyle name="เครื่องหมายจุลภาค 5 4 3 4" xfId="2339"/>
    <cellStyle name="เครื่องหมายจุลภาค 5 4 3 4 2" xfId="2340"/>
    <cellStyle name="เครื่องหมายจุลภาค 5 4 3 4 2 2" xfId="2341"/>
    <cellStyle name="เครื่องหมายจุลภาค 5 4 3 5" xfId="2342"/>
    <cellStyle name="เครื่องหมายจุลภาค 5 4 3 5 2" xfId="2343"/>
    <cellStyle name="เครื่องหมายจุลภาค 5 4 3 5 2 2" xfId="2344"/>
    <cellStyle name="เครื่องหมายจุลภาค 5 4 3 6" xfId="2345"/>
    <cellStyle name="เครื่องหมายจุลภาค 5 4 3 6 2" xfId="2346"/>
    <cellStyle name="เครื่องหมายจุลภาค 5 4 4" xfId="2347"/>
    <cellStyle name="เครื่องหมายจุลภาค 5 4 4 2" xfId="2348"/>
    <cellStyle name="เครื่องหมายจุลภาค 5 4 4 2 2" xfId="2349"/>
    <cellStyle name="เครื่องหมายจุลภาค 5 4 4 2 2 2" xfId="2350"/>
    <cellStyle name="เครื่องหมายจุลภาค 5 4 4 3" xfId="2351"/>
    <cellStyle name="เครื่องหมายจุลภาค 5 4 4 3 2" xfId="2352"/>
    <cellStyle name="เครื่องหมายจุลภาค 5 4 4 3 2 2" xfId="2353"/>
    <cellStyle name="เครื่องหมายจุลภาค 5 4 4 4" xfId="2354"/>
    <cellStyle name="เครื่องหมายจุลภาค 5 4 4 4 2" xfId="2355"/>
    <cellStyle name="เครื่องหมายจุลภาค 5 4 5" xfId="2356"/>
    <cellStyle name="เครื่องหมายจุลภาค 5 4 5 2" xfId="2357"/>
    <cellStyle name="เครื่องหมายจุลภาค 5 4 5 2 2" xfId="2358"/>
    <cellStyle name="เครื่องหมายจุลภาค 5 4 5 2 2 2" xfId="2359"/>
    <cellStyle name="เครื่องหมายจุลภาค 5 4 5 3" xfId="2360"/>
    <cellStyle name="เครื่องหมายจุลภาค 5 4 5 3 2" xfId="2361"/>
    <cellStyle name="เครื่องหมายจุลภาค 5 4 5 3 2 2" xfId="2362"/>
    <cellStyle name="เครื่องหมายจุลภาค 5 4 5 4" xfId="2363"/>
    <cellStyle name="เครื่องหมายจุลภาค 5 4 5 4 2" xfId="2364"/>
    <cellStyle name="เครื่องหมายจุลภาค 5 4 6" xfId="2365"/>
    <cellStyle name="เครื่องหมายจุลภาค 5 4 6 2" xfId="2366"/>
    <cellStyle name="เครื่องหมายจุลภาค 5 4 6 2 2" xfId="2367"/>
    <cellStyle name="เครื่องหมายจุลภาค 5 4 7" xfId="2368"/>
    <cellStyle name="เครื่องหมายจุลภาค 5 4 7 2" xfId="2369"/>
    <cellStyle name="เครื่องหมายจุลภาค 5 4 7 2 2" xfId="2370"/>
    <cellStyle name="เครื่องหมายจุลภาค 5 4 8" xfId="2371"/>
    <cellStyle name="เครื่องหมายจุลภาค 5 4 8 2" xfId="2372"/>
    <cellStyle name="เครื่องหมายจุลภาค 5 5" xfId="2373"/>
    <cellStyle name="เครื่องหมายจุลภาค 5 5 2" xfId="2374"/>
    <cellStyle name="เครื่องหมายจุลภาค 5 5 2 2" xfId="2375"/>
    <cellStyle name="เครื่องหมายจุลภาค 5 5 2 2 2" xfId="2376"/>
    <cellStyle name="เครื่องหมายจุลภาค 5 5 2 2 2 2" xfId="2377"/>
    <cellStyle name="เครื่องหมายจุลภาค 5 5 2 3" xfId="2378"/>
    <cellStyle name="เครื่องหมายจุลภาค 5 5 2 3 2" xfId="2379"/>
    <cellStyle name="เครื่องหมายจุลภาค 5 5 2 3 2 2" xfId="2380"/>
    <cellStyle name="เครื่องหมายจุลภาค 5 5 2 4" xfId="2381"/>
    <cellStyle name="เครื่องหมายจุลภาค 5 5 2 4 2" xfId="2382"/>
    <cellStyle name="เครื่องหมายจุลภาค 5 5 3" xfId="2383"/>
    <cellStyle name="เครื่องหมายจุลภาค 5 5 3 2" xfId="2384"/>
    <cellStyle name="เครื่องหมายจุลภาค 5 5 3 2 2" xfId="2385"/>
    <cellStyle name="เครื่องหมายจุลภาค 5 5 3 2 2 2" xfId="2386"/>
    <cellStyle name="เครื่องหมายจุลภาค 5 5 3 3" xfId="2387"/>
    <cellStyle name="เครื่องหมายจุลภาค 5 5 3 3 2" xfId="2388"/>
    <cellStyle name="เครื่องหมายจุลภาค 5 5 3 3 2 2" xfId="2389"/>
    <cellStyle name="เครื่องหมายจุลภาค 5 5 3 4" xfId="2390"/>
    <cellStyle name="เครื่องหมายจุลภาค 5 5 3 4 2" xfId="2391"/>
    <cellStyle name="เครื่องหมายจุลภาค 5 5 4" xfId="2392"/>
    <cellStyle name="เครื่องหมายจุลภาค 5 5 4 2" xfId="2393"/>
    <cellStyle name="เครื่องหมายจุลภาค 5 5 4 2 2" xfId="2394"/>
    <cellStyle name="เครื่องหมายจุลภาค 5 5 5" xfId="2395"/>
    <cellStyle name="เครื่องหมายจุลภาค 5 5 5 2" xfId="2396"/>
    <cellStyle name="เครื่องหมายจุลภาค 5 5 5 2 2" xfId="2397"/>
    <cellStyle name="เครื่องหมายจุลภาค 5 5 6" xfId="2398"/>
    <cellStyle name="เครื่องหมายจุลภาค 5 5 6 2" xfId="2399"/>
    <cellStyle name="เครื่องหมายจุลภาค 5 6" xfId="2400"/>
    <cellStyle name="เครื่องหมายจุลภาค 5 6 2" xfId="2401"/>
    <cellStyle name="เครื่องหมายจุลภาค 5 6 2 2" xfId="2402"/>
    <cellStyle name="เครื่องหมายจุลภาค 5 6 2 2 2" xfId="2403"/>
    <cellStyle name="เครื่องหมายจุลภาค 5 6 2 2 2 2" xfId="2404"/>
    <cellStyle name="เครื่องหมายจุลภาค 5 6 2 3" xfId="2405"/>
    <cellStyle name="เครื่องหมายจุลภาค 5 6 2 3 2" xfId="2406"/>
    <cellStyle name="เครื่องหมายจุลภาค 5 6 2 3 2 2" xfId="2407"/>
    <cellStyle name="เครื่องหมายจุลภาค 5 6 2 4" xfId="2408"/>
    <cellStyle name="เครื่องหมายจุลภาค 5 6 2 4 2" xfId="2409"/>
    <cellStyle name="เครื่องหมายจุลภาค 5 6 3" xfId="2410"/>
    <cellStyle name="เครื่องหมายจุลภาค 5 6 3 2" xfId="2411"/>
    <cellStyle name="เครื่องหมายจุลภาค 5 6 3 2 2" xfId="2412"/>
    <cellStyle name="เครื่องหมายจุลภาค 5 6 3 2 2 2" xfId="2413"/>
    <cellStyle name="เครื่องหมายจุลภาค 5 6 3 3" xfId="2414"/>
    <cellStyle name="เครื่องหมายจุลภาค 5 6 3 3 2" xfId="2415"/>
    <cellStyle name="เครื่องหมายจุลภาค 5 6 3 3 2 2" xfId="2416"/>
    <cellStyle name="เครื่องหมายจุลภาค 5 6 3 4" xfId="2417"/>
    <cellStyle name="เครื่องหมายจุลภาค 5 6 3 4 2" xfId="2418"/>
    <cellStyle name="เครื่องหมายจุลภาค 5 6 4" xfId="2419"/>
    <cellStyle name="เครื่องหมายจุลภาค 5 6 4 2" xfId="2420"/>
    <cellStyle name="เครื่องหมายจุลภาค 5 6 4 2 2" xfId="2421"/>
    <cellStyle name="เครื่องหมายจุลภาค 5 6 5" xfId="2422"/>
    <cellStyle name="เครื่องหมายจุลภาค 5 6 5 2" xfId="2423"/>
    <cellStyle name="เครื่องหมายจุลภาค 5 6 5 2 2" xfId="2424"/>
    <cellStyle name="เครื่องหมายจุลภาค 5 6 6" xfId="2425"/>
    <cellStyle name="เครื่องหมายจุลภาค 5 6 6 2" xfId="2426"/>
    <cellStyle name="เครื่องหมายจุลภาค 5 7" xfId="2427"/>
    <cellStyle name="เครื่องหมายจุลภาค 5 7 2" xfId="2428"/>
    <cellStyle name="เครื่องหมายจุลภาค 5 7 2 2" xfId="2429"/>
    <cellStyle name="เครื่องหมายจุลภาค 5 7 2 2 2" xfId="2430"/>
    <cellStyle name="เครื่องหมายจุลภาค 5 7 3" xfId="2431"/>
    <cellStyle name="เครื่องหมายจุลภาค 5 7 3 2" xfId="2432"/>
    <cellStyle name="เครื่องหมายจุลภาค 5 7 3 2 2" xfId="2433"/>
    <cellStyle name="เครื่องหมายจุลภาค 5 7 4" xfId="2434"/>
    <cellStyle name="เครื่องหมายจุลภาค 5 7 4 2" xfId="2435"/>
    <cellStyle name="เครื่องหมายจุลภาค 5 8" xfId="2436"/>
    <cellStyle name="เครื่องหมายจุลภาค 5 8 2" xfId="2437"/>
    <cellStyle name="เครื่องหมายจุลภาค 5 8 2 2" xfId="2438"/>
    <cellStyle name="เครื่องหมายจุลภาค 5 8 2 2 2" xfId="2439"/>
    <cellStyle name="เครื่องหมายจุลภาค 5 8 3" xfId="2440"/>
    <cellStyle name="เครื่องหมายจุลภาค 5 8 3 2" xfId="2441"/>
    <cellStyle name="เครื่องหมายจุลภาค 5 8 3 2 2" xfId="2442"/>
    <cellStyle name="เครื่องหมายจุลภาค 5 8 4" xfId="2443"/>
    <cellStyle name="เครื่องหมายจุลภาค 5 8 4 2" xfId="2444"/>
    <cellStyle name="เครื่องหมายจุลภาค 5 9" xfId="2445"/>
    <cellStyle name="เครื่องหมายจุลภาค 5 9 2" xfId="2446"/>
    <cellStyle name="เครื่องหมายจุลภาค 5 9 2 2" xfId="2447"/>
    <cellStyle name="เครื่องหมายจุลภาค 6" xfId="2448"/>
    <cellStyle name="เครื่องหมายจุลภาค 6 2" xfId="2449"/>
    <cellStyle name="เครื่องหมายจุลภาค 6 2 2" xfId="2450"/>
    <cellStyle name="เครื่องหมายจุลภาค 6 2 2 2" xfId="2451"/>
    <cellStyle name="เครื่องหมายจุลภาค 6 2 2 2 2" xfId="2452"/>
    <cellStyle name="เครื่องหมายจุลภาค 6 2 2 2 2 2" xfId="2453"/>
    <cellStyle name="เครื่องหมายจุลภาค 6 2 2 2 2 3" xfId="2454"/>
    <cellStyle name="เครื่องหมายจุลภาค 6 2 2 2 3" xfId="2455"/>
    <cellStyle name="เครื่องหมายจุลภาค 6 2 2 2 3 2" xfId="2456"/>
    <cellStyle name="เครื่องหมายจุลภาค 6 2 2 2 3 3" xfId="2457"/>
    <cellStyle name="เครื่องหมายจุลภาค 6 2 2 2 4" xfId="2458"/>
    <cellStyle name="เครื่องหมายจุลภาค 6 2 2 2 5" xfId="2459"/>
    <cellStyle name="เครื่องหมายจุลภาค 6 2 2 3" xfId="2460"/>
    <cellStyle name="เครื่องหมายจุลภาค 6 2 2 3 2" xfId="2461"/>
    <cellStyle name="เครื่องหมายจุลภาค 6 2 2 3 2 2" xfId="2462"/>
    <cellStyle name="เครื่องหมายจุลภาค 6 2 2 3 2 3" xfId="2463"/>
    <cellStyle name="เครื่องหมายจุลภาค 6 2 2 3 3" xfId="2464"/>
    <cellStyle name="เครื่องหมายจุลภาค 6 2 2 3 3 2" xfId="2465"/>
    <cellStyle name="เครื่องหมายจุลภาค 6 2 2 3 3 3" xfId="2466"/>
    <cellStyle name="เครื่องหมายจุลภาค 6 2 2 3 4" xfId="2467"/>
    <cellStyle name="เครื่องหมายจุลภาค 6 2 2 3 5" xfId="2468"/>
    <cellStyle name="เครื่องหมายจุลภาค 6 2 2 4" xfId="2469"/>
    <cellStyle name="เครื่องหมายจุลภาค 6 2 2 4 2" xfId="2470"/>
    <cellStyle name="เครื่องหมายจุลภาค 6 2 2 4 3" xfId="2471"/>
    <cellStyle name="เครื่องหมายจุลภาค 6 2 2 5" xfId="2472"/>
    <cellStyle name="เครื่องหมายจุลภาค 6 2 2 5 2" xfId="2473"/>
    <cellStyle name="เครื่องหมายจุลภาค 6 2 2 5 3" xfId="2474"/>
    <cellStyle name="เครื่องหมายจุลภาค 6 2 2 6" xfId="2475"/>
    <cellStyle name="เครื่องหมายจุลภาค 6 2 2 7" xfId="2476"/>
    <cellStyle name="เครื่องหมายจุลภาค 6 2 3" xfId="2477"/>
    <cellStyle name="เครื่องหมายจุลภาค 6 2 3 2" xfId="2478"/>
    <cellStyle name="เครื่องหมายจุลภาค 6 2 3 2 2" xfId="2479"/>
    <cellStyle name="เครื่องหมายจุลภาค 6 2 3 2 3" xfId="2480"/>
    <cellStyle name="เครื่องหมายจุลภาค 6 2 3 3" xfId="2481"/>
    <cellStyle name="เครื่องหมายจุลภาค 6 2 3 3 2" xfId="2482"/>
    <cellStyle name="เครื่องหมายจุลภาค 6 2 3 3 3" xfId="2483"/>
    <cellStyle name="เครื่องหมายจุลภาค 6 2 3 4" xfId="2484"/>
    <cellStyle name="เครื่องหมายจุลภาค 6 2 3 5" xfId="2485"/>
    <cellStyle name="เครื่องหมายจุลภาค 6 2 4" xfId="2486"/>
    <cellStyle name="เครื่องหมายจุลภาค 6 2 4 2" xfId="2487"/>
    <cellStyle name="เครื่องหมายจุลภาค 6 2 4 2 2" xfId="2488"/>
    <cellStyle name="เครื่องหมายจุลภาค 6 2 4 2 3" xfId="2489"/>
    <cellStyle name="เครื่องหมายจุลภาค 6 2 4 3" xfId="2490"/>
    <cellStyle name="เครื่องหมายจุลภาค 6 2 4 3 2" xfId="2491"/>
    <cellStyle name="เครื่องหมายจุลภาค 6 2 4 3 3" xfId="2492"/>
    <cellStyle name="เครื่องหมายจุลภาค 6 2 4 4" xfId="2493"/>
    <cellStyle name="เครื่องหมายจุลภาค 6 2 4 5" xfId="2494"/>
    <cellStyle name="เครื่องหมายจุลภาค 6 2 5" xfId="2495"/>
    <cellStyle name="เครื่องหมายจุลภาค 6 2 5 2" xfId="2496"/>
    <cellStyle name="เครื่องหมายจุลภาค 6 2 5 3" xfId="2497"/>
    <cellStyle name="เครื่องหมายจุลภาค 6 2 6" xfId="2498"/>
    <cellStyle name="เครื่องหมายจุลภาค 6 2 6 2" xfId="2499"/>
    <cellStyle name="เครื่องหมายจุลภาค 6 2 6 3" xfId="2500"/>
    <cellStyle name="เครื่องหมายจุลภาค 6 2 7" xfId="2501"/>
    <cellStyle name="เครื่องหมายจุลภาค 6 2 8" xfId="2502"/>
    <cellStyle name="เครื่องหมายจุลภาค 6 3" xfId="2503"/>
    <cellStyle name="เครื่องหมายจุลภาค 6 3 2" xfId="2504"/>
    <cellStyle name="เครื่องหมายจุลภาค 6 3 2 2" xfId="2505"/>
    <cellStyle name="เครื่องหมายจุลภาค 6 3 2 2 2" xfId="2506"/>
    <cellStyle name="เครื่องหมายจุลภาค 6 3 2 2 3" xfId="2507"/>
    <cellStyle name="เครื่องหมายจุลภาค 6 3 2 3" xfId="2508"/>
    <cellStyle name="เครื่องหมายจุลภาค 6 3 2 3 2" xfId="2509"/>
    <cellStyle name="เครื่องหมายจุลภาค 6 3 2 3 3" xfId="2510"/>
    <cellStyle name="เครื่องหมายจุลภาค 6 3 2 4" xfId="2511"/>
    <cellStyle name="เครื่องหมายจุลภาค 6 3 2 5" xfId="2512"/>
    <cellStyle name="เครื่องหมายจุลภาค 6 3 3" xfId="2513"/>
    <cellStyle name="เครื่องหมายจุลภาค 6 3 3 2" xfId="2514"/>
    <cellStyle name="เครื่องหมายจุลภาค 6 3 3 2 2" xfId="2515"/>
    <cellStyle name="เครื่องหมายจุลภาค 6 3 3 2 3" xfId="2516"/>
    <cellStyle name="เครื่องหมายจุลภาค 6 3 3 3" xfId="2517"/>
    <cellStyle name="เครื่องหมายจุลภาค 6 3 3 3 2" xfId="2518"/>
    <cellStyle name="เครื่องหมายจุลภาค 6 3 3 3 3" xfId="2519"/>
    <cellStyle name="เครื่องหมายจุลภาค 6 3 3 4" xfId="2520"/>
    <cellStyle name="เครื่องหมายจุลภาค 6 3 3 5" xfId="2521"/>
    <cellStyle name="เครื่องหมายจุลภาค 6 3 4" xfId="2522"/>
    <cellStyle name="เครื่องหมายจุลภาค 6 3 4 2" xfId="2523"/>
    <cellStyle name="เครื่องหมายจุลภาค 6 3 4 3" xfId="2524"/>
    <cellStyle name="เครื่องหมายจุลภาค 6 3 5" xfId="2525"/>
    <cellStyle name="เครื่องหมายจุลภาค 6 3 5 2" xfId="2526"/>
    <cellStyle name="เครื่องหมายจุลภาค 6 3 5 3" xfId="2527"/>
    <cellStyle name="เครื่องหมายจุลภาค 6 3 6" xfId="2528"/>
    <cellStyle name="เครื่องหมายจุลภาค 6 3 7" xfId="2529"/>
    <cellStyle name="เครื่องหมายจุลภาค 6 4" xfId="2530"/>
    <cellStyle name="เครื่องหมายจุลภาค 6 4 2" xfId="2531"/>
    <cellStyle name="เครื่องหมายจุลภาค 6 4 2 2" xfId="2532"/>
    <cellStyle name="เครื่องหมายจุลภาค 6 4 2 3" xfId="2533"/>
    <cellStyle name="เครื่องหมายจุลภาค 6 4 3" xfId="2534"/>
    <cellStyle name="เครื่องหมายจุลภาค 6 4 3 2" xfId="2535"/>
    <cellStyle name="เครื่องหมายจุลภาค 6 4 3 3" xfId="2536"/>
    <cellStyle name="เครื่องหมายจุลภาค 6 4 4" xfId="2537"/>
    <cellStyle name="เครื่องหมายจุลภาค 6 4 5" xfId="2538"/>
    <cellStyle name="เครื่องหมายจุลภาค 6 5" xfId="2539"/>
    <cellStyle name="เครื่องหมายจุลภาค 6 5 2" xfId="2540"/>
    <cellStyle name="เครื่องหมายจุลภาค 6 5 2 2" xfId="2541"/>
    <cellStyle name="เครื่องหมายจุลภาค 6 5 2 3" xfId="2542"/>
    <cellStyle name="เครื่องหมายจุลภาค 6 5 3" xfId="2543"/>
    <cellStyle name="เครื่องหมายจุลภาค 6 5 3 2" xfId="2544"/>
    <cellStyle name="เครื่องหมายจุลภาค 6 5 3 3" xfId="2545"/>
    <cellStyle name="เครื่องหมายจุลภาค 6 5 4" xfId="2546"/>
    <cellStyle name="เครื่องหมายจุลภาค 6 5 5" xfId="2547"/>
    <cellStyle name="เครื่องหมายจุลภาค 6 6" xfId="2548"/>
    <cellStyle name="เครื่องหมายจุลภาค 6 6 2" xfId="2549"/>
    <cellStyle name="เครื่องหมายจุลภาค 6 6 3" xfId="2550"/>
    <cellStyle name="เครื่องหมายจุลภาค 6 7" xfId="2551"/>
    <cellStyle name="เครื่องหมายจุลภาค 6 7 2" xfId="2552"/>
    <cellStyle name="เครื่องหมายจุลภาค 6 7 3" xfId="2553"/>
    <cellStyle name="เครื่องหมายจุลภาค 6 8" xfId="2554"/>
    <cellStyle name="เครื่องหมายจุลภาค 6 9" xfId="2555"/>
    <cellStyle name="เครื่องหมายจุลภาค 7" xfId="2556"/>
    <cellStyle name="เครื่องหมายจุลภาค 7 2" xfId="2557"/>
    <cellStyle name="เครื่องหมายจุลภาค 7 2 2" xfId="2558"/>
    <cellStyle name="เครื่องหมายจุลภาค 7 2 2 2" xfId="2559"/>
    <cellStyle name="เครื่องหมายจุลภาค 7 2 2 2 2" xfId="2560"/>
    <cellStyle name="เครื่องหมายจุลภาค 7 2 2 2 3" xfId="2561"/>
    <cellStyle name="เครื่องหมายจุลภาค 7 2 2 3" xfId="2562"/>
    <cellStyle name="เครื่องหมายจุลภาค 7 2 2 3 2" xfId="2563"/>
    <cellStyle name="เครื่องหมายจุลภาค 7 2 2 3 3" xfId="2564"/>
    <cellStyle name="เครื่องหมายจุลภาค 7 2 2 4" xfId="2565"/>
    <cellStyle name="เครื่องหมายจุลภาค 7 2 2 5" xfId="2566"/>
    <cellStyle name="เครื่องหมายจุลภาค 7 2 3" xfId="2567"/>
    <cellStyle name="เครื่องหมายจุลภาค 7 2 3 2" xfId="2568"/>
    <cellStyle name="เครื่องหมายจุลภาค 7 2 3 2 2" xfId="2569"/>
    <cellStyle name="เครื่องหมายจุลภาค 7 2 3 2 3" xfId="2570"/>
    <cellStyle name="เครื่องหมายจุลภาค 7 2 3 3" xfId="2571"/>
    <cellStyle name="เครื่องหมายจุลภาค 7 2 3 3 2" xfId="2572"/>
    <cellStyle name="เครื่องหมายจุลภาค 7 2 3 3 3" xfId="2573"/>
    <cellStyle name="เครื่องหมายจุลภาค 7 2 3 4" xfId="2574"/>
    <cellStyle name="เครื่องหมายจุลภาค 7 2 3 5" xfId="2575"/>
    <cellStyle name="เครื่องหมายจุลภาค 7 2 4" xfId="2576"/>
    <cellStyle name="เครื่องหมายจุลภาค 7 2 4 2" xfId="2577"/>
    <cellStyle name="เครื่องหมายจุลภาค 7 2 4 3" xfId="2578"/>
    <cellStyle name="เครื่องหมายจุลภาค 7 2 5" xfId="2579"/>
    <cellStyle name="เครื่องหมายจุลภาค 7 2 5 2" xfId="2580"/>
    <cellStyle name="เครื่องหมายจุลภาค 7 2 5 3" xfId="2581"/>
    <cellStyle name="เครื่องหมายจุลภาค 7 2 6" xfId="2582"/>
    <cellStyle name="เครื่องหมายจุลภาค 7 2 7" xfId="2583"/>
    <cellStyle name="เครื่องหมายจุลภาค 7 3" xfId="2584"/>
    <cellStyle name="เครื่องหมายจุลภาค 7 3 2" xfId="2585"/>
    <cellStyle name="เครื่องหมายจุลภาค 7 3 2 2" xfId="2586"/>
    <cellStyle name="เครื่องหมายจุลภาค 7 3 2 3" xfId="2587"/>
    <cellStyle name="เครื่องหมายจุลภาค 7 3 3" xfId="2588"/>
    <cellStyle name="เครื่องหมายจุลภาค 7 3 3 2" xfId="2589"/>
    <cellStyle name="เครื่องหมายจุลภาค 7 3 3 3" xfId="2590"/>
    <cellStyle name="เครื่องหมายจุลภาค 7 3 4" xfId="2591"/>
    <cellStyle name="เครื่องหมายจุลภาค 7 3 5" xfId="2592"/>
    <cellStyle name="เครื่องหมายจุลภาค 7 4" xfId="2593"/>
    <cellStyle name="เครื่องหมายจุลภาค 7 4 2" xfId="2594"/>
    <cellStyle name="เครื่องหมายจุลภาค 7 4 2 2" xfId="2595"/>
    <cellStyle name="เครื่องหมายจุลภาค 7 4 2 3" xfId="2596"/>
    <cellStyle name="เครื่องหมายจุลภาค 7 4 3" xfId="2597"/>
    <cellStyle name="เครื่องหมายจุลภาค 7 4 3 2" xfId="2598"/>
    <cellStyle name="เครื่องหมายจุลภาค 7 4 3 3" xfId="2599"/>
    <cellStyle name="เครื่องหมายจุลภาค 7 4 4" xfId="2600"/>
    <cellStyle name="เครื่องหมายจุลภาค 7 4 5" xfId="2601"/>
    <cellStyle name="เครื่องหมายจุลภาค 7 5" xfId="2602"/>
    <cellStyle name="เครื่องหมายจุลภาค 7 5 2" xfId="2603"/>
    <cellStyle name="เครื่องหมายจุลภาค 7 5 3" xfId="2604"/>
    <cellStyle name="เครื่องหมายจุลภาค 7 6" xfId="2605"/>
    <cellStyle name="เครื่องหมายจุลภาค 7 6 2" xfId="2606"/>
    <cellStyle name="เครื่องหมายจุลภาค 7 6 3" xfId="2607"/>
    <cellStyle name="เครื่องหมายจุลภาค 7 7" xfId="2608"/>
    <cellStyle name="เครื่องหมายจุลภาค 7 8" xfId="2609"/>
    <cellStyle name="เครื่องหมายจุลภาค 8" xfId="2610"/>
    <cellStyle name="เครื่องหมายจุลภาค 8 10" xfId="2611"/>
    <cellStyle name="เครื่องหมายจุลภาค 8 2" xfId="2612"/>
    <cellStyle name="เครื่องหมายจุลภาค 8 2 2" xfId="2613"/>
    <cellStyle name="เครื่องหมายจุลภาค 8 2 2 2" xfId="2614"/>
    <cellStyle name="เครื่องหมายจุลภาค 8 2 2 2 2" xfId="2615"/>
    <cellStyle name="เครื่องหมายจุลภาค 8 2 2 2 2 2" xfId="2616"/>
    <cellStyle name="เครื่องหมายจุลภาค 8 2 2 2 2 2 2" xfId="2617"/>
    <cellStyle name="เครื่องหมายจุลภาค 8 2 2 2 2 3" xfId="2618"/>
    <cellStyle name="เครื่องหมายจุลภาค 8 2 2 2 3" xfId="2619"/>
    <cellStyle name="เครื่องหมายจุลภาค 8 2 2 2 3 2" xfId="2620"/>
    <cellStyle name="เครื่องหมายจุลภาค 8 2 2 2 3 2 2" xfId="2621"/>
    <cellStyle name="เครื่องหมายจุลภาค 8 2 2 2 3 3" xfId="2622"/>
    <cellStyle name="เครื่องหมายจุลภาค 8 2 2 2 4" xfId="2623"/>
    <cellStyle name="เครื่องหมายจุลภาค 8 2 2 2 4 2" xfId="2624"/>
    <cellStyle name="เครื่องหมายจุลภาค 8 2 2 2 5" xfId="2625"/>
    <cellStyle name="เครื่องหมายจุลภาค 8 2 2 3" xfId="2626"/>
    <cellStyle name="เครื่องหมายจุลภาค 8 2 2 3 2" xfId="2627"/>
    <cellStyle name="เครื่องหมายจุลภาค 8 2 2 3 2 2" xfId="2628"/>
    <cellStyle name="เครื่องหมายจุลภาค 8 2 2 3 2 2 2" xfId="2629"/>
    <cellStyle name="เครื่องหมายจุลภาค 8 2 2 3 2 3" xfId="2630"/>
    <cellStyle name="เครื่องหมายจุลภาค 8 2 2 3 3" xfId="2631"/>
    <cellStyle name="เครื่องหมายจุลภาค 8 2 2 3 3 2" xfId="2632"/>
    <cellStyle name="เครื่องหมายจุลภาค 8 2 2 3 3 2 2" xfId="2633"/>
    <cellStyle name="เครื่องหมายจุลภาค 8 2 2 3 3 3" xfId="2634"/>
    <cellStyle name="เครื่องหมายจุลภาค 8 2 2 3 4" xfId="2635"/>
    <cellStyle name="เครื่องหมายจุลภาค 8 2 2 3 4 2" xfId="2636"/>
    <cellStyle name="เครื่องหมายจุลภาค 8 2 2 3 5" xfId="2637"/>
    <cellStyle name="เครื่องหมายจุลภาค 8 2 2 4" xfId="2638"/>
    <cellStyle name="เครื่องหมายจุลภาค 8 2 2 4 2" xfId="2639"/>
    <cellStyle name="เครื่องหมายจุลภาค 8 2 2 4 2 2" xfId="2640"/>
    <cellStyle name="เครื่องหมายจุลภาค 8 2 2 4 3" xfId="2641"/>
    <cellStyle name="เครื่องหมายจุลภาค 8 2 2 5" xfId="2642"/>
    <cellStyle name="เครื่องหมายจุลภาค 8 2 2 5 2" xfId="2643"/>
    <cellStyle name="เครื่องหมายจุลภาค 8 2 2 5 2 2" xfId="2644"/>
    <cellStyle name="เครื่องหมายจุลภาค 8 2 2 5 3" xfId="2645"/>
    <cellStyle name="เครื่องหมายจุลภาค 8 2 2 6" xfId="2646"/>
    <cellStyle name="เครื่องหมายจุลภาค 8 2 2 6 2" xfId="2647"/>
    <cellStyle name="เครื่องหมายจุลภาค 8 2 2 7" xfId="2648"/>
    <cellStyle name="เครื่องหมายจุลภาค 8 2 3" xfId="2649"/>
    <cellStyle name="เครื่องหมายจุลภาค 8 2 3 2" xfId="2650"/>
    <cellStyle name="เครื่องหมายจุลภาค 8 2 3 2 2" xfId="2651"/>
    <cellStyle name="เครื่องหมายจุลภาค 8 2 3 2 2 2" xfId="2652"/>
    <cellStyle name="เครื่องหมายจุลภาค 8 2 3 2 2 2 2" xfId="2653"/>
    <cellStyle name="เครื่องหมายจุลภาค 8 2 3 2 2 3" xfId="2654"/>
    <cellStyle name="เครื่องหมายจุลภาค 8 2 3 2 3" xfId="2655"/>
    <cellStyle name="เครื่องหมายจุลภาค 8 2 3 2 3 2" xfId="2656"/>
    <cellStyle name="เครื่องหมายจุลภาค 8 2 3 2 3 2 2" xfId="2657"/>
    <cellStyle name="เครื่องหมายจุลภาค 8 2 3 2 3 3" xfId="2658"/>
    <cellStyle name="เครื่องหมายจุลภาค 8 2 3 2 4" xfId="2659"/>
    <cellStyle name="เครื่องหมายจุลภาค 8 2 3 2 4 2" xfId="2660"/>
    <cellStyle name="เครื่องหมายจุลภาค 8 2 3 2 5" xfId="2661"/>
    <cellStyle name="เครื่องหมายจุลภาค 8 2 3 3" xfId="2662"/>
    <cellStyle name="เครื่องหมายจุลภาค 8 2 3 3 2" xfId="2663"/>
    <cellStyle name="เครื่องหมายจุลภาค 8 2 3 3 2 2" xfId="2664"/>
    <cellStyle name="เครื่องหมายจุลภาค 8 2 3 3 2 2 2" xfId="2665"/>
    <cellStyle name="เครื่องหมายจุลภาค 8 2 3 3 2 3" xfId="2666"/>
    <cellStyle name="เครื่องหมายจุลภาค 8 2 3 3 3" xfId="2667"/>
    <cellStyle name="เครื่องหมายจุลภาค 8 2 3 3 3 2" xfId="2668"/>
    <cellStyle name="เครื่องหมายจุลภาค 8 2 3 3 3 2 2" xfId="2669"/>
    <cellStyle name="เครื่องหมายจุลภาค 8 2 3 3 3 3" xfId="2670"/>
    <cellStyle name="เครื่องหมายจุลภาค 8 2 3 3 4" xfId="2671"/>
    <cellStyle name="เครื่องหมายจุลภาค 8 2 3 3 4 2" xfId="2672"/>
    <cellStyle name="เครื่องหมายจุลภาค 8 2 3 3 5" xfId="2673"/>
    <cellStyle name="เครื่องหมายจุลภาค 8 2 3 4" xfId="2674"/>
    <cellStyle name="เครื่องหมายจุลภาค 8 2 3 4 2" xfId="2675"/>
    <cellStyle name="เครื่องหมายจุลภาค 8 2 3 4 2 2" xfId="2676"/>
    <cellStyle name="เครื่องหมายจุลภาค 8 2 3 4 3" xfId="2677"/>
    <cellStyle name="เครื่องหมายจุลภาค 8 2 3 5" xfId="2678"/>
    <cellStyle name="เครื่องหมายจุลภาค 8 2 3 5 2" xfId="2679"/>
    <cellStyle name="เครื่องหมายจุลภาค 8 2 3 5 2 2" xfId="2680"/>
    <cellStyle name="เครื่องหมายจุลภาค 8 2 3 5 3" xfId="2681"/>
    <cellStyle name="เครื่องหมายจุลภาค 8 2 3 6" xfId="2682"/>
    <cellStyle name="เครื่องหมายจุลภาค 8 2 3 6 2" xfId="2683"/>
    <cellStyle name="เครื่องหมายจุลภาค 8 2 3 7" xfId="2684"/>
    <cellStyle name="เครื่องหมายจุลภาค 8 2 4" xfId="2685"/>
    <cellStyle name="เครื่องหมายจุลภาค 8 2 4 2" xfId="2686"/>
    <cellStyle name="เครื่องหมายจุลภาค 8 2 4 2 2" xfId="2687"/>
    <cellStyle name="เครื่องหมายจุลภาค 8 2 4 2 2 2" xfId="2688"/>
    <cellStyle name="เครื่องหมายจุลภาค 8 2 4 2 3" xfId="2689"/>
    <cellStyle name="เครื่องหมายจุลภาค 8 2 4 3" xfId="2690"/>
    <cellStyle name="เครื่องหมายจุลภาค 8 2 4 3 2" xfId="2691"/>
    <cellStyle name="เครื่องหมายจุลภาค 8 2 4 3 2 2" xfId="2692"/>
    <cellStyle name="เครื่องหมายจุลภาค 8 2 4 3 3" xfId="2693"/>
    <cellStyle name="เครื่องหมายจุลภาค 8 2 4 4" xfId="2694"/>
    <cellStyle name="เครื่องหมายจุลภาค 8 2 4 4 2" xfId="2695"/>
    <cellStyle name="เครื่องหมายจุลภาค 8 2 4 5" xfId="2696"/>
    <cellStyle name="เครื่องหมายจุลภาค 8 2 5" xfId="2697"/>
    <cellStyle name="เครื่องหมายจุลภาค 8 2 5 2" xfId="2698"/>
    <cellStyle name="เครื่องหมายจุลภาค 8 2 5 2 2" xfId="2699"/>
    <cellStyle name="เครื่องหมายจุลภาค 8 2 5 2 2 2" xfId="2700"/>
    <cellStyle name="เครื่องหมายจุลภาค 8 2 5 2 3" xfId="2701"/>
    <cellStyle name="เครื่องหมายจุลภาค 8 2 5 3" xfId="2702"/>
    <cellStyle name="เครื่องหมายจุลภาค 8 2 5 3 2" xfId="2703"/>
    <cellStyle name="เครื่องหมายจุลภาค 8 2 5 3 2 2" xfId="2704"/>
    <cellStyle name="เครื่องหมายจุลภาค 8 2 5 3 3" xfId="2705"/>
    <cellStyle name="เครื่องหมายจุลภาค 8 2 5 4" xfId="2706"/>
    <cellStyle name="เครื่องหมายจุลภาค 8 2 5 4 2" xfId="2707"/>
    <cellStyle name="เครื่องหมายจุลภาค 8 2 5 5" xfId="2708"/>
    <cellStyle name="เครื่องหมายจุลภาค 8 2 6" xfId="2709"/>
    <cellStyle name="เครื่องหมายจุลภาค 8 2 6 2" xfId="2710"/>
    <cellStyle name="เครื่องหมายจุลภาค 8 2 6 2 2" xfId="2711"/>
    <cellStyle name="เครื่องหมายจุลภาค 8 2 6 3" xfId="2712"/>
    <cellStyle name="เครื่องหมายจุลภาค 8 2 7" xfId="2713"/>
    <cellStyle name="เครื่องหมายจุลภาค 8 2 7 2" xfId="2714"/>
    <cellStyle name="เครื่องหมายจุลภาค 8 2 7 2 2" xfId="2715"/>
    <cellStyle name="เครื่องหมายจุลภาค 8 2 7 3" xfId="2716"/>
    <cellStyle name="เครื่องหมายจุลภาค 8 2 8" xfId="2717"/>
    <cellStyle name="เครื่องหมายจุลภาค 8 2 8 2" xfId="2718"/>
    <cellStyle name="เครื่องหมายจุลภาค 8 2 9" xfId="2719"/>
    <cellStyle name="เครื่องหมายจุลภาค 8 3" xfId="2720"/>
    <cellStyle name="เครื่องหมายจุลภาค 8 3 2" xfId="2721"/>
    <cellStyle name="เครื่องหมายจุลภาค 8 3 2 2" xfId="2722"/>
    <cellStyle name="เครื่องหมายจุลภาค 8 3 2 2 2" xfId="2723"/>
    <cellStyle name="เครื่องหมายจุลภาค 8 3 2 2 2 2" xfId="2724"/>
    <cellStyle name="เครื่องหมายจุลภาค 8 3 2 2 3" xfId="2725"/>
    <cellStyle name="เครื่องหมายจุลภาค 8 3 2 3" xfId="2726"/>
    <cellStyle name="เครื่องหมายจุลภาค 8 3 2 3 2" xfId="2727"/>
    <cellStyle name="เครื่องหมายจุลภาค 8 3 2 3 2 2" xfId="2728"/>
    <cellStyle name="เครื่องหมายจุลภาค 8 3 2 3 3" xfId="2729"/>
    <cellStyle name="เครื่องหมายจุลภาค 8 3 2 4" xfId="2730"/>
    <cellStyle name="เครื่องหมายจุลภาค 8 3 2 4 2" xfId="2731"/>
    <cellStyle name="เครื่องหมายจุลภาค 8 3 2 5" xfId="2732"/>
    <cellStyle name="เครื่องหมายจุลภาค 8 3 3" xfId="2733"/>
    <cellStyle name="เครื่องหมายจุลภาค 8 3 3 2" xfId="2734"/>
    <cellStyle name="เครื่องหมายจุลภาค 8 3 3 2 2" xfId="2735"/>
    <cellStyle name="เครื่องหมายจุลภาค 8 3 3 2 2 2" xfId="2736"/>
    <cellStyle name="เครื่องหมายจุลภาค 8 3 3 2 3" xfId="2737"/>
    <cellStyle name="เครื่องหมายจุลภาค 8 3 3 3" xfId="2738"/>
    <cellStyle name="เครื่องหมายจุลภาค 8 3 3 3 2" xfId="2739"/>
    <cellStyle name="เครื่องหมายจุลภาค 8 3 3 3 2 2" xfId="2740"/>
    <cellStyle name="เครื่องหมายจุลภาค 8 3 3 3 3" xfId="2741"/>
    <cellStyle name="เครื่องหมายจุลภาค 8 3 3 4" xfId="2742"/>
    <cellStyle name="เครื่องหมายจุลภาค 8 3 3 4 2" xfId="2743"/>
    <cellStyle name="เครื่องหมายจุลภาค 8 3 3 5" xfId="2744"/>
    <cellStyle name="เครื่องหมายจุลภาค 8 3 4" xfId="2745"/>
    <cellStyle name="เครื่องหมายจุลภาค 8 3 4 2" xfId="2746"/>
    <cellStyle name="เครื่องหมายจุลภาค 8 3 4 2 2" xfId="2747"/>
    <cellStyle name="เครื่องหมายจุลภาค 8 3 4 3" xfId="2748"/>
    <cellStyle name="เครื่องหมายจุลภาค 8 3 5" xfId="2749"/>
    <cellStyle name="เครื่องหมายจุลภาค 8 3 5 2" xfId="2750"/>
    <cellStyle name="เครื่องหมายจุลภาค 8 3 5 2 2" xfId="2751"/>
    <cellStyle name="เครื่องหมายจุลภาค 8 3 5 3" xfId="2752"/>
    <cellStyle name="เครื่องหมายจุลภาค 8 3 6" xfId="2753"/>
    <cellStyle name="เครื่องหมายจุลภาค 8 3 6 2" xfId="2754"/>
    <cellStyle name="เครื่องหมายจุลภาค 8 3 7" xfId="2755"/>
    <cellStyle name="เครื่องหมายจุลภาค 8 4" xfId="2756"/>
    <cellStyle name="เครื่องหมายจุลภาค 8 4 2" xfId="2757"/>
    <cellStyle name="เครื่องหมายจุลภาค 8 4 2 2" xfId="2758"/>
    <cellStyle name="เครื่องหมายจุลภาค 8 4 2 2 2" xfId="2759"/>
    <cellStyle name="เครื่องหมายจุลภาค 8 4 2 2 2 2" xfId="2760"/>
    <cellStyle name="เครื่องหมายจุลภาค 8 4 2 2 3" xfId="2761"/>
    <cellStyle name="เครื่องหมายจุลภาค 8 4 2 3" xfId="2762"/>
    <cellStyle name="เครื่องหมายจุลภาค 8 4 2 3 2" xfId="2763"/>
    <cellStyle name="เครื่องหมายจุลภาค 8 4 2 3 2 2" xfId="2764"/>
    <cellStyle name="เครื่องหมายจุลภาค 8 4 2 3 3" xfId="2765"/>
    <cellStyle name="เครื่องหมายจุลภาค 8 4 2 4" xfId="2766"/>
    <cellStyle name="เครื่องหมายจุลภาค 8 4 2 4 2" xfId="2767"/>
    <cellStyle name="เครื่องหมายจุลภาค 8 4 2 5" xfId="2768"/>
    <cellStyle name="เครื่องหมายจุลภาค 8 4 3" xfId="2769"/>
    <cellStyle name="เครื่องหมายจุลภาค 8 4 3 2" xfId="2770"/>
    <cellStyle name="เครื่องหมายจุลภาค 8 4 3 2 2" xfId="2771"/>
    <cellStyle name="เครื่องหมายจุลภาค 8 4 3 2 2 2" xfId="2772"/>
    <cellStyle name="เครื่องหมายจุลภาค 8 4 3 2 3" xfId="2773"/>
    <cellStyle name="เครื่องหมายจุลภาค 8 4 3 3" xfId="2774"/>
    <cellStyle name="เครื่องหมายจุลภาค 8 4 3 3 2" xfId="2775"/>
    <cellStyle name="เครื่องหมายจุลภาค 8 4 3 3 2 2" xfId="2776"/>
    <cellStyle name="เครื่องหมายจุลภาค 8 4 3 3 3" xfId="2777"/>
    <cellStyle name="เครื่องหมายจุลภาค 8 4 3 4" xfId="2778"/>
    <cellStyle name="เครื่องหมายจุลภาค 8 4 3 4 2" xfId="2779"/>
    <cellStyle name="เครื่องหมายจุลภาค 8 4 3 5" xfId="2780"/>
    <cellStyle name="เครื่องหมายจุลภาค 8 4 4" xfId="2781"/>
    <cellStyle name="เครื่องหมายจุลภาค 8 4 4 2" xfId="2782"/>
    <cellStyle name="เครื่องหมายจุลภาค 8 4 4 2 2" xfId="2783"/>
    <cellStyle name="เครื่องหมายจุลภาค 8 4 4 3" xfId="2784"/>
    <cellStyle name="เครื่องหมายจุลภาค 8 4 5" xfId="2785"/>
    <cellStyle name="เครื่องหมายจุลภาค 8 4 5 2" xfId="2786"/>
    <cellStyle name="เครื่องหมายจุลภาค 8 4 5 2 2" xfId="2787"/>
    <cellStyle name="เครื่องหมายจุลภาค 8 4 5 3" xfId="2788"/>
    <cellStyle name="เครื่องหมายจุลภาค 8 4 6" xfId="2789"/>
    <cellStyle name="เครื่องหมายจุลภาค 8 4 6 2" xfId="2790"/>
    <cellStyle name="เครื่องหมายจุลภาค 8 4 7" xfId="2791"/>
    <cellStyle name="เครื่องหมายจุลภาค 8 5" xfId="2792"/>
    <cellStyle name="เครื่องหมายจุลภาค 8 5 2" xfId="2793"/>
    <cellStyle name="เครื่องหมายจุลภาค 8 5 2 2" xfId="2794"/>
    <cellStyle name="เครื่องหมายจุลภาค 8 5 2 2 2" xfId="2795"/>
    <cellStyle name="เครื่องหมายจุลภาค 8 5 2 3" xfId="2796"/>
    <cellStyle name="เครื่องหมายจุลภาค 8 5 3" xfId="2797"/>
    <cellStyle name="เครื่องหมายจุลภาค 8 5 3 2" xfId="2798"/>
    <cellStyle name="เครื่องหมายจุลภาค 8 5 3 2 2" xfId="2799"/>
    <cellStyle name="เครื่องหมายจุลภาค 8 5 3 3" xfId="2800"/>
    <cellStyle name="เครื่องหมายจุลภาค 8 5 4" xfId="2801"/>
    <cellStyle name="เครื่องหมายจุลภาค 8 5 4 2" xfId="2802"/>
    <cellStyle name="เครื่องหมายจุลภาค 8 5 5" xfId="2803"/>
    <cellStyle name="เครื่องหมายจุลภาค 8 6" xfId="2804"/>
    <cellStyle name="เครื่องหมายจุลภาค 8 6 2" xfId="2805"/>
    <cellStyle name="เครื่องหมายจุลภาค 8 6 2 2" xfId="2806"/>
    <cellStyle name="เครื่องหมายจุลภาค 8 6 2 2 2" xfId="2807"/>
    <cellStyle name="เครื่องหมายจุลภาค 8 6 2 3" xfId="2808"/>
    <cellStyle name="เครื่องหมายจุลภาค 8 6 3" xfId="2809"/>
    <cellStyle name="เครื่องหมายจุลภาค 8 6 3 2" xfId="2810"/>
    <cellStyle name="เครื่องหมายจุลภาค 8 6 3 2 2" xfId="2811"/>
    <cellStyle name="เครื่องหมายจุลภาค 8 6 3 3" xfId="2812"/>
    <cellStyle name="เครื่องหมายจุลภาค 8 6 4" xfId="2813"/>
    <cellStyle name="เครื่องหมายจุลภาค 8 6 4 2" xfId="2814"/>
    <cellStyle name="เครื่องหมายจุลภาค 8 6 5" xfId="2815"/>
    <cellStyle name="เครื่องหมายจุลภาค 8 7" xfId="2816"/>
    <cellStyle name="เครื่องหมายจุลภาค 8 7 2" xfId="2817"/>
    <cellStyle name="เครื่องหมายจุลภาค 8 7 2 2" xfId="2818"/>
    <cellStyle name="เครื่องหมายจุลภาค 8 7 3" xfId="2819"/>
    <cellStyle name="เครื่องหมายจุลภาค 8 8" xfId="2820"/>
    <cellStyle name="เครื่องหมายจุลภาค 8 8 2" xfId="2821"/>
    <cellStyle name="เครื่องหมายจุลภาค 8 8 2 2" xfId="2822"/>
    <cellStyle name="เครื่องหมายจุลภาค 8 8 3" xfId="2823"/>
    <cellStyle name="เครื่องหมายจุลภาค 8 9" xfId="2824"/>
    <cellStyle name="เครื่องหมายจุลภาค 8 9 2" xfId="2825"/>
    <cellStyle name="เครื่องหมายจุลภาค 9" xfId="2826"/>
    <cellStyle name="เครื่องหมายจุลภาค 9 10" xfId="2827"/>
    <cellStyle name="เครื่องหมายจุลภาค 9 2" xfId="2828"/>
    <cellStyle name="เครื่องหมายจุลภาค 9 2 2" xfId="2829"/>
    <cellStyle name="เครื่องหมายจุลภาค 9 2 2 2" xfId="2830"/>
    <cellStyle name="เครื่องหมายจุลภาค 9 2 2 2 2" xfId="2831"/>
    <cellStyle name="เครื่องหมายจุลภาค 9 2 2 2 2 2" xfId="2832"/>
    <cellStyle name="เครื่องหมายจุลภาค 9 2 2 2 2 2 2" xfId="2833"/>
    <cellStyle name="เครื่องหมายจุลภาค 9 2 2 2 2 3" xfId="2834"/>
    <cellStyle name="เครื่องหมายจุลภาค 9 2 2 2 3" xfId="2835"/>
    <cellStyle name="เครื่องหมายจุลภาค 9 2 2 2 3 2" xfId="2836"/>
    <cellStyle name="เครื่องหมายจุลภาค 9 2 2 2 3 2 2" xfId="2837"/>
    <cellStyle name="เครื่องหมายจุลภาค 9 2 2 2 3 3" xfId="2838"/>
    <cellStyle name="เครื่องหมายจุลภาค 9 2 2 2 4" xfId="2839"/>
    <cellStyle name="เครื่องหมายจุลภาค 9 2 2 2 4 2" xfId="2840"/>
    <cellStyle name="เครื่องหมายจุลภาค 9 2 2 2 5" xfId="2841"/>
    <cellStyle name="เครื่องหมายจุลภาค 9 2 2 3" xfId="2842"/>
    <cellStyle name="เครื่องหมายจุลภาค 9 2 2 3 2" xfId="2843"/>
    <cellStyle name="เครื่องหมายจุลภาค 9 2 2 3 2 2" xfId="2844"/>
    <cellStyle name="เครื่องหมายจุลภาค 9 2 2 3 2 2 2" xfId="2845"/>
    <cellStyle name="เครื่องหมายจุลภาค 9 2 2 3 2 3" xfId="2846"/>
    <cellStyle name="เครื่องหมายจุลภาค 9 2 2 3 3" xfId="2847"/>
    <cellStyle name="เครื่องหมายจุลภาค 9 2 2 3 3 2" xfId="2848"/>
    <cellStyle name="เครื่องหมายจุลภาค 9 2 2 3 3 2 2" xfId="2849"/>
    <cellStyle name="เครื่องหมายจุลภาค 9 2 2 3 3 3" xfId="2850"/>
    <cellStyle name="เครื่องหมายจุลภาค 9 2 2 3 4" xfId="2851"/>
    <cellStyle name="เครื่องหมายจุลภาค 9 2 2 3 4 2" xfId="2852"/>
    <cellStyle name="เครื่องหมายจุลภาค 9 2 2 3 5" xfId="2853"/>
    <cellStyle name="เครื่องหมายจุลภาค 9 2 2 4" xfId="2854"/>
    <cellStyle name="เครื่องหมายจุลภาค 9 2 2 4 2" xfId="2855"/>
    <cellStyle name="เครื่องหมายจุลภาค 9 2 2 4 2 2" xfId="2856"/>
    <cellStyle name="เครื่องหมายจุลภาค 9 2 2 4 3" xfId="2857"/>
    <cellStyle name="เครื่องหมายจุลภาค 9 2 2 5" xfId="2858"/>
    <cellStyle name="เครื่องหมายจุลภาค 9 2 2 5 2" xfId="2859"/>
    <cellStyle name="เครื่องหมายจุลภาค 9 2 2 5 2 2" xfId="2860"/>
    <cellStyle name="เครื่องหมายจุลภาค 9 2 2 5 3" xfId="2861"/>
    <cellStyle name="เครื่องหมายจุลภาค 9 2 2 6" xfId="2862"/>
    <cellStyle name="เครื่องหมายจุลภาค 9 2 2 6 2" xfId="2863"/>
    <cellStyle name="เครื่องหมายจุลภาค 9 2 2 7" xfId="2864"/>
    <cellStyle name="เครื่องหมายจุลภาค 9 2 3" xfId="2865"/>
    <cellStyle name="เครื่องหมายจุลภาค 9 2 3 2" xfId="2866"/>
    <cellStyle name="เครื่องหมายจุลภาค 9 2 3 2 2" xfId="2867"/>
    <cellStyle name="เครื่องหมายจุลภาค 9 2 3 2 2 2" xfId="2868"/>
    <cellStyle name="เครื่องหมายจุลภาค 9 2 3 2 2 2 2" xfId="2869"/>
    <cellStyle name="เครื่องหมายจุลภาค 9 2 3 2 2 3" xfId="2870"/>
    <cellStyle name="เครื่องหมายจุลภาค 9 2 3 2 3" xfId="2871"/>
    <cellStyle name="เครื่องหมายจุลภาค 9 2 3 2 3 2" xfId="2872"/>
    <cellStyle name="เครื่องหมายจุลภาค 9 2 3 2 3 2 2" xfId="2873"/>
    <cellStyle name="เครื่องหมายจุลภาค 9 2 3 2 3 3" xfId="2874"/>
    <cellStyle name="เครื่องหมายจุลภาค 9 2 3 2 4" xfId="2875"/>
    <cellStyle name="เครื่องหมายจุลภาค 9 2 3 2 4 2" xfId="2876"/>
    <cellStyle name="เครื่องหมายจุลภาค 9 2 3 2 5" xfId="2877"/>
    <cellStyle name="เครื่องหมายจุลภาค 9 2 3 3" xfId="2878"/>
    <cellStyle name="เครื่องหมายจุลภาค 9 2 3 3 2" xfId="2879"/>
    <cellStyle name="เครื่องหมายจุลภาค 9 2 3 3 2 2" xfId="2880"/>
    <cellStyle name="เครื่องหมายจุลภาค 9 2 3 3 2 2 2" xfId="2881"/>
    <cellStyle name="เครื่องหมายจุลภาค 9 2 3 3 2 3" xfId="2882"/>
    <cellStyle name="เครื่องหมายจุลภาค 9 2 3 3 3" xfId="2883"/>
    <cellStyle name="เครื่องหมายจุลภาค 9 2 3 3 3 2" xfId="2884"/>
    <cellStyle name="เครื่องหมายจุลภาค 9 2 3 3 3 2 2" xfId="2885"/>
    <cellStyle name="เครื่องหมายจุลภาค 9 2 3 3 3 3" xfId="2886"/>
    <cellStyle name="เครื่องหมายจุลภาค 9 2 3 3 4" xfId="2887"/>
    <cellStyle name="เครื่องหมายจุลภาค 9 2 3 3 4 2" xfId="2888"/>
    <cellStyle name="เครื่องหมายจุลภาค 9 2 3 3 5" xfId="2889"/>
    <cellStyle name="เครื่องหมายจุลภาค 9 2 3 4" xfId="2890"/>
    <cellStyle name="เครื่องหมายจุลภาค 9 2 3 4 2" xfId="2891"/>
    <cellStyle name="เครื่องหมายจุลภาค 9 2 3 4 2 2" xfId="2892"/>
    <cellStyle name="เครื่องหมายจุลภาค 9 2 3 4 3" xfId="2893"/>
    <cellStyle name="เครื่องหมายจุลภาค 9 2 3 5" xfId="2894"/>
    <cellStyle name="เครื่องหมายจุลภาค 9 2 3 5 2" xfId="2895"/>
    <cellStyle name="เครื่องหมายจุลภาค 9 2 3 5 2 2" xfId="2896"/>
    <cellStyle name="เครื่องหมายจุลภาค 9 2 3 5 3" xfId="2897"/>
    <cellStyle name="เครื่องหมายจุลภาค 9 2 3 6" xfId="2898"/>
    <cellStyle name="เครื่องหมายจุลภาค 9 2 3 6 2" xfId="2899"/>
    <cellStyle name="เครื่องหมายจุลภาค 9 2 3 7" xfId="2900"/>
    <cellStyle name="เครื่องหมายจุลภาค 9 2 4" xfId="2901"/>
    <cellStyle name="เครื่องหมายจุลภาค 9 2 4 2" xfId="2902"/>
    <cellStyle name="เครื่องหมายจุลภาค 9 2 4 2 2" xfId="2903"/>
    <cellStyle name="เครื่องหมายจุลภาค 9 2 4 2 2 2" xfId="2904"/>
    <cellStyle name="เครื่องหมายจุลภาค 9 2 4 2 3" xfId="2905"/>
    <cellStyle name="เครื่องหมายจุลภาค 9 2 4 3" xfId="2906"/>
    <cellStyle name="เครื่องหมายจุลภาค 9 2 4 3 2" xfId="2907"/>
    <cellStyle name="เครื่องหมายจุลภาค 9 2 4 3 2 2" xfId="2908"/>
    <cellStyle name="เครื่องหมายจุลภาค 9 2 4 3 3" xfId="2909"/>
    <cellStyle name="เครื่องหมายจุลภาค 9 2 4 4" xfId="2910"/>
    <cellStyle name="เครื่องหมายจุลภาค 9 2 4 4 2" xfId="2911"/>
    <cellStyle name="เครื่องหมายจุลภาค 9 2 4 5" xfId="2912"/>
    <cellStyle name="เครื่องหมายจุลภาค 9 2 5" xfId="2913"/>
    <cellStyle name="เครื่องหมายจุลภาค 9 2 5 2" xfId="2914"/>
    <cellStyle name="เครื่องหมายจุลภาค 9 2 5 2 2" xfId="2915"/>
    <cellStyle name="เครื่องหมายจุลภาค 9 2 5 2 2 2" xfId="2916"/>
    <cellStyle name="เครื่องหมายจุลภาค 9 2 5 2 3" xfId="2917"/>
    <cellStyle name="เครื่องหมายจุลภาค 9 2 5 3" xfId="2918"/>
    <cellStyle name="เครื่องหมายจุลภาค 9 2 5 3 2" xfId="2919"/>
    <cellStyle name="เครื่องหมายจุลภาค 9 2 5 3 2 2" xfId="2920"/>
    <cellStyle name="เครื่องหมายจุลภาค 9 2 5 3 3" xfId="2921"/>
    <cellStyle name="เครื่องหมายจุลภาค 9 2 5 4" xfId="2922"/>
    <cellStyle name="เครื่องหมายจุลภาค 9 2 5 4 2" xfId="2923"/>
    <cellStyle name="เครื่องหมายจุลภาค 9 2 5 5" xfId="2924"/>
    <cellStyle name="เครื่องหมายจุลภาค 9 2 6" xfId="2925"/>
    <cellStyle name="เครื่องหมายจุลภาค 9 2 6 2" xfId="2926"/>
    <cellStyle name="เครื่องหมายจุลภาค 9 2 6 2 2" xfId="2927"/>
    <cellStyle name="เครื่องหมายจุลภาค 9 2 6 3" xfId="2928"/>
    <cellStyle name="เครื่องหมายจุลภาค 9 2 7" xfId="2929"/>
    <cellStyle name="เครื่องหมายจุลภาค 9 2 7 2" xfId="2930"/>
    <cellStyle name="เครื่องหมายจุลภาค 9 2 7 2 2" xfId="2931"/>
    <cellStyle name="เครื่องหมายจุลภาค 9 2 7 3" xfId="2932"/>
    <cellStyle name="เครื่องหมายจุลภาค 9 2 8" xfId="2933"/>
    <cellStyle name="เครื่องหมายจุลภาค 9 2 8 2" xfId="2934"/>
    <cellStyle name="เครื่องหมายจุลภาค 9 2 9" xfId="2935"/>
    <cellStyle name="เครื่องหมายจุลภาค 9 3" xfId="2936"/>
    <cellStyle name="เครื่องหมายจุลภาค 9 3 2" xfId="2937"/>
    <cellStyle name="เครื่องหมายจุลภาค 9 3 2 2" xfId="2938"/>
    <cellStyle name="เครื่องหมายจุลภาค 9 3 2 2 2" xfId="2939"/>
    <cellStyle name="เครื่องหมายจุลภาค 9 3 2 2 2 2" xfId="2940"/>
    <cellStyle name="เครื่องหมายจุลภาค 9 3 2 2 3" xfId="2941"/>
    <cellStyle name="เครื่องหมายจุลภาค 9 3 2 3" xfId="2942"/>
    <cellStyle name="เครื่องหมายจุลภาค 9 3 2 3 2" xfId="2943"/>
    <cellStyle name="เครื่องหมายจุลภาค 9 3 2 3 2 2" xfId="2944"/>
    <cellStyle name="เครื่องหมายจุลภาค 9 3 2 3 3" xfId="2945"/>
    <cellStyle name="เครื่องหมายจุลภาค 9 3 2 4" xfId="2946"/>
    <cellStyle name="เครื่องหมายจุลภาค 9 3 2 4 2" xfId="2947"/>
    <cellStyle name="เครื่องหมายจุลภาค 9 3 2 5" xfId="2948"/>
    <cellStyle name="เครื่องหมายจุลภาค 9 3 3" xfId="2949"/>
    <cellStyle name="เครื่องหมายจุลภาค 9 3 3 2" xfId="2950"/>
    <cellStyle name="เครื่องหมายจุลภาค 9 3 3 2 2" xfId="2951"/>
    <cellStyle name="เครื่องหมายจุลภาค 9 3 3 2 2 2" xfId="2952"/>
    <cellStyle name="เครื่องหมายจุลภาค 9 3 3 2 3" xfId="2953"/>
    <cellStyle name="เครื่องหมายจุลภาค 9 3 3 3" xfId="2954"/>
    <cellStyle name="เครื่องหมายจุลภาค 9 3 3 3 2" xfId="2955"/>
    <cellStyle name="เครื่องหมายจุลภาค 9 3 3 3 2 2" xfId="2956"/>
    <cellStyle name="เครื่องหมายจุลภาค 9 3 3 3 3" xfId="2957"/>
    <cellStyle name="เครื่องหมายจุลภาค 9 3 3 4" xfId="2958"/>
    <cellStyle name="เครื่องหมายจุลภาค 9 3 3 4 2" xfId="2959"/>
    <cellStyle name="เครื่องหมายจุลภาค 9 3 3 5" xfId="2960"/>
    <cellStyle name="เครื่องหมายจุลภาค 9 3 4" xfId="2961"/>
    <cellStyle name="เครื่องหมายจุลภาค 9 3 4 2" xfId="2962"/>
    <cellStyle name="เครื่องหมายจุลภาค 9 3 4 2 2" xfId="2963"/>
    <cellStyle name="เครื่องหมายจุลภาค 9 3 4 3" xfId="2964"/>
    <cellStyle name="เครื่องหมายจุลภาค 9 3 5" xfId="2965"/>
    <cellStyle name="เครื่องหมายจุลภาค 9 3 5 2" xfId="2966"/>
    <cellStyle name="เครื่องหมายจุลภาค 9 3 5 2 2" xfId="2967"/>
    <cellStyle name="เครื่องหมายจุลภาค 9 3 5 3" xfId="2968"/>
    <cellStyle name="เครื่องหมายจุลภาค 9 3 6" xfId="2969"/>
    <cellStyle name="เครื่องหมายจุลภาค 9 3 6 2" xfId="2970"/>
    <cellStyle name="เครื่องหมายจุลภาค 9 3 7" xfId="2971"/>
    <cellStyle name="เครื่องหมายจุลภาค 9 4" xfId="2972"/>
    <cellStyle name="เครื่องหมายจุลภาค 9 4 2" xfId="2973"/>
    <cellStyle name="เครื่องหมายจุลภาค 9 4 2 2" xfId="2974"/>
    <cellStyle name="เครื่องหมายจุลภาค 9 4 2 2 2" xfId="2975"/>
    <cellStyle name="เครื่องหมายจุลภาค 9 4 2 2 2 2" xfId="2976"/>
    <cellStyle name="เครื่องหมายจุลภาค 9 4 2 2 3" xfId="2977"/>
    <cellStyle name="เครื่องหมายจุลภาค 9 4 2 3" xfId="2978"/>
    <cellStyle name="เครื่องหมายจุลภาค 9 4 2 3 2" xfId="2979"/>
    <cellStyle name="เครื่องหมายจุลภาค 9 4 2 3 2 2" xfId="2980"/>
    <cellStyle name="เครื่องหมายจุลภาค 9 4 2 3 3" xfId="2981"/>
    <cellStyle name="เครื่องหมายจุลภาค 9 4 2 4" xfId="2982"/>
    <cellStyle name="เครื่องหมายจุลภาค 9 4 2 4 2" xfId="2983"/>
    <cellStyle name="เครื่องหมายจุลภาค 9 4 2 5" xfId="2984"/>
    <cellStyle name="เครื่องหมายจุลภาค 9 4 3" xfId="2985"/>
    <cellStyle name="เครื่องหมายจุลภาค 9 4 3 2" xfId="2986"/>
    <cellStyle name="เครื่องหมายจุลภาค 9 4 3 2 2" xfId="2987"/>
    <cellStyle name="เครื่องหมายจุลภาค 9 4 3 2 2 2" xfId="2988"/>
    <cellStyle name="เครื่องหมายจุลภาค 9 4 3 2 3" xfId="2989"/>
    <cellStyle name="เครื่องหมายจุลภาค 9 4 3 3" xfId="2990"/>
    <cellStyle name="เครื่องหมายจุลภาค 9 4 3 3 2" xfId="2991"/>
    <cellStyle name="เครื่องหมายจุลภาค 9 4 3 3 2 2" xfId="2992"/>
    <cellStyle name="เครื่องหมายจุลภาค 9 4 3 3 3" xfId="2993"/>
    <cellStyle name="เครื่องหมายจุลภาค 9 4 3 4" xfId="2994"/>
    <cellStyle name="เครื่องหมายจุลภาค 9 4 3 4 2" xfId="2995"/>
    <cellStyle name="เครื่องหมายจุลภาค 9 4 3 5" xfId="2996"/>
    <cellStyle name="เครื่องหมายจุลภาค 9 4 4" xfId="2997"/>
    <cellStyle name="เครื่องหมายจุลภาค 9 4 4 2" xfId="2998"/>
    <cellStyle name="เครื่องหมายจุลภาค 9 4 4 2 2" xfId="2999"/>
    <cellStyle name="เครื่องหมายจุลภาค 9 4 4 3" xfId="3000"/>
    <cellStyle name="เครื่องหมายจุลภาค 9 4 5" xfId="3001"/>
    <cellStyle name="เครื่องหมายจุลภาค 9 4 5 2" xfId="3002"/>
    <cellStyle name="เครื่องหมายจุลภาค 9 4 5 2 2" xfId="3003"/>
    <cellStyle name="เครื่องหมายจุลภาค 9 4 5 3" xfId="3004"/>
    <cellStyle name="เครื่องหมายจุลภาค 9 4 6" xfId="3005"/>
    <cellStyle name="เครื่องหมายจุลภาค 9 4 6 2" xfId="3006"/>
    <cellStyle name="เครื่องหมายจุลภาค 9 4 7" xfId="3007"/>
    <cellStyle name="เครื่องหมายจุลภาค 9 5" xfId="3008"/>
    <cellStyle name="เครื่องหมายจุลภาค 9 5 2" xfId="3009"/>
    <cellStyle name="เครื่องหมายจุลภาค 9 5 2 2" xfId="3010"/>
    <cellStyle name="เครื่องหมายจุลภาค 9 5 2 2 2" xfId="3011"/>
    <cellStyle name="เครื่องหมายจุลภาค 9 5 2 3" xfId="3012"/>
    <cellStyle name="เครื่องหมายจุลภาค 9 5 3" xfId="3013"/>
    <cellStyle name="เครื่องหมายจุลภาค 9 5 3 2" xfId="3014"/>
    <cellStyle name="เครื่องหมายจุลภาค 9 5 3 2 2" xfId="3015"/>
    <cellStyle name="เครื่องหมายจุลภาค 9 5 3 3" xfId="3016"/>
    <cellStyle name="เครื่องหมายจุลภาค 9 5 4" xfId="3017"/>
    <cellStyle name="เครื่องหมายจุลภาค 9 5 4 2" xfId="3018"/>
    <cellStyle name="เครื่องหมายจุลภาค 9 5 5" xfId="3019"/>
    <cellStyle name="เครื่องหมายจุลภาค 9 6" xfId="3020"/>
    <cellStyle name="เครื่องหมายจุลภาค 9 6 2" xfId="3021"/>
    <cellStyle name="เครื่องหมายจุลภาค 9 6 2 2" xfId="3022"/>
    <cellStyle name="เครื่องหมายจุลภาค 9 6 2 2 2" xfId="3023"/>
    <cellStyle name="เครื่องหมายจุลภาค 9 6 2 3" xfId="3024"/>
    <cellStyle name="เครื่องหมายจุลภาค 9 6 3" xfId="3025"/>
    <cellStyle name="เครื่องหมายจุลภาค 9 6 3 2" xfId="3026"/>
    <cellStyle name="เครื่องหมายจุลภาค 9 6 3 2 2" xfId="3027"/>
    <cellStyle name="เครื่องหมายจุลภาค 9 6 3 3" xfId="3028"/>
    <cellStyle name="เครื่องหมายจุลภาค 9 6 4" xfId="3029"/>
    <cellStyle name="เครื่องหมายจุลภาค 9 6 4 2" xfId="3030"/>
    <cellStyle name="เครื่องหมายจุลภาค 9 6 5" xfId="3031"/>
    <cellStyle name="เครื่องหมายจุลภาค 9 7" xfId="3032"/>
    <cellStyle name="เครื่องหมายจุลภาค 9 7 2" xfId="3033"/>
    <cellStyle name="เครื่องหมายจุลภาค 9 7 2 2" xfId="3034"/>
    <cellStyle name="เครื่องหมายจุลภาค 9 7 3" xfId="3035"/>
    <cellStyle name="เครื่องหมายจุลภาค 9 8" xfId="3036"/>
    <cellStyle name="เครื่องหมายจุลภาค 9 8 2" xfId="3037"/>
    <cellStyle name="เครื่องหมายจุลภาค 9 8 2 2" xfId="3038"/>
    <cellStyle name="เครื่องหมายจุลภาค 9 8 3" xfId="3039"/>
    <cellStyle name="เครื่องหมายจุลภาค 9 9" xfId="3040"/>
    <cellStyle name="เครื่องหมายจุลภาค 9 9 2" xfId="3041"/>
    <cellStyle name="เครื่องหมายสกุลเงิน" xfId="3042" builtinId="4"/>
    <cellStyle name="เครื่องหมายสกุลเงิน 10" xfId="3043"/>
    <cellStyle name="เครื่องหมายสกุลเงิน 10 2" xfId="3044"/>
    <cellStyle name="เครื่องหมายสกุลเงิน 10 2 2" xfId="3045"/>
    <cellStyle name="เครื่องหมายสกุลเงิน 10 2 3" xfId="3046"/>
    <cellStyle name="เครื่องหมายสกุลเงิน 10 3" xfId="3047"/>
    <cellStyle name="เครื่องหมายสกุลเงิน 10 3 2" xfId="3048"/>
    <cellStyle name="เครื่องหมายสกุลเงิน 10 3 3" xfId="3049"/>
    <cellStyle name="เครื่องหมายสกุลเงิน 10 4" xfId="3050"/>
    <cellStyle name="เครื่องหมายสกุลเงิน 10 5" xfId="3051"/>
    <cellStyle name="เครื่องหมายสกุลเงิน 11" xfId="3052"/>
    <cellStyle name="เครื่องหมายสกุลเงิน 11 2" xfId="3053"/>
    <cellStyle name="เครื่องหมายสกุลเงิน 11 3" xfId="3054"/>
    <cellStyle name="เครื่องหมายสกุลเงิน 12" xfId="3055"/>
    <cellStyle name="เครื่องหมายสกุลเงิน 12 2" xfId="3056"/>
    <cellStyle name="เครื่องหมายสกุลเงิน 12 3" xfId="3057"/>
    <cellStyle name="เครื่องหมายสกุลเงิน 13" xfId="3058"/>
    <cellStyle name="เครื่องหมายสกุลเงิน 14" xfId="3059"/>
    <cellStyle name="เครื่องหมายสกุลเงิน 15" xfId="3060"/>
    <cellStyle name="เครื่องหมายสกุลเงิน 15 2" xfId="3061"/>
    <cellStyle name="เครื่องหมายสกุลเงิน 2" xfId="3062"/>
    <cellStyle name="เครื่องหมายสกุลเงิน 2 2" xfId="3063"/>
    <cellStyle name="เครื่องหมายสกุลเงิน 2 2 2" xfId="3064"/>
    <cellStyle name="เครื่องหมายสกุลเงิน 2 2 2 2" xfId="3065"/>
    <cellStyle name="เครื่องหมายสกุลเงิน 2 2 2 2 2" xfId="3066"/>
    <cellStyle name="เครื่องหมายสกุลเงิน 2 2 2 2 2 2" xfId="3067"/>
    <cellStyle name="เครื่องหมายสกุลเงิน 2 2 2 2 2 3" xfId="3068"/>
    <cellStyle name="เครื่องหมายสกุลเงิน 2 2 2 2 3" xfId="3069"/>
    <cellStyle name="เครื่องหมายสกุลเงิน 2 2 2 2 3 2" xfId="3070"/>
    <cellStyle name="เครื่องหมายสกุลเงิน 2 2 2 2 3 3" xfId="3071"/>
    <cellStyle name="เครื่องหมายสกุลเงิน 2 2 2 2 4" xfId="3072"/>
    <cellStyle name="เครื่องหมายสกุลเงิน 2 2 2 2 5" xfId="3073"/>
    <cellStyle name="เครื่องหมายสกุลเงิน 2 2 2 3" xfId="3074"/>
    <cellStyle name="เครื่องหมายสกุลเงิน 2 2 2 3 2" xfId="3075"/>
    <cellStyle name="เครื่องหมายสกุลเงิน 2 2 2 3 2 2" xfId="3076"/>
    <cellStyle name="เครื่องหมายสกุลเงิน 2 2 2 3 2 3" xfId="3077"/>
    <cellStyle name="เครื่องหมายสกุลเงิน 2 2 2 3 3" xfId="3078"/>
    <cellStyle name="เครื่องหมายสกุลเงิน 2 2 2 3 3 2" xfId="3079"/>
    <cellStyle name="เครื่องหมายสกุลเงิน 2 2 2 3 3 3" xfId="3080"/>
    <cellStyle name="เครื่องหมายสกุลเงิน 2 2 2 3 4" xfId="3081"/>
    <cellStyle name="เครื่องหมายสกุลเงิน 2 2 2 3 5" xfId="3082"/>
    <cellStyle name="เครื่องหมายสกุลเงิน 2 2 2 4" xfId="3083"/>
    <cellStyle name="เครื่องหมายสกุลเงิน 2 2 2 4 2" xfId="3084"/>
    <cellStyle name="เครื่องหมายสกุลเงิน 2 2 2 4 3" xfId="3085"/>
    <cellStyle name="เครื่องหมายสกุลเงิน 2 2 2 5" xfId="3086"/>
    <cellStyle name="เครื่องหมายสกุลเงิน 2 2 2 5 2" xfId="3087"/>
    <cellStyle name="เครื่องหมายสกุลเงิน 2 2 2 5 3" xfId="3088"/>
    <cellStyle name="เครื่องหมายสกุลเงิน 2 2 2 6" xfId="3089"/>
    <cellStyle name="เครื่องหมายสกุลเงิน 2 2 2 7" xfId="3090"/>
    <cellStyle name="เครื่องหมายสกุลเงิน 2 2 3" xfId="3091"/>
    <cellStyle name="เครื่องหมายสกุลเงิน 2 2 3 2" xfId="3092"/>
    <cellStyle name="เครื่องหมายสกุลเงิน 2 2 3 2 2" xfId="3093"/>
    <cellStyle name="เครื่องหมายสกุลเงิน 2 2 3 2 3" xfId="3094"/>
    <cellStyle name="เครื่องหมายสกุลเงิน 2 2 3 3" xfId="3095"/>
    <cellStyle name="เครื่องหมายสกุลเงิน 2 2 3 3 2" xfId="3096"/>
    <cellStyle name="เครื่องหมายสกุลเงิน 2 2 3 3 3" xfId="3097"/>
    <cellStyle name="เครื่องหมายสกุลเงิน 2 2 3 4" xfId="3098"/>
    <cellStyle name="เครื่องหมายสกุลเงิน 2 2 3 5" xfId="3099"/>
    <cellStyle name="เครื่องหมายสกุลเงิน 2 2 4" xfId="3100"/>
    <cellStyle name="เครื่องหมายสกุลเงิน 2 2 4 2" xfId="3101"/>
    <cellStyle name="เครื่องหมายสกุลเงิน 2 2 4 2 2" xfId="3102"/>
    <cellStyle name="เครื่องหมายสกุลเงิน 2 2 4 2 3" xfId="3103"/>
    <cellStyle name="เครื่องหมายสกุลเงิน 2 2 4 3" xfId="3104"/>
    <cellStyle name="เครื่องหมายสกุลเงิน 2 2 4 3 2" xfId="3105"/>
    <cellStyle name="เครื่องหมายสกุลเงิน 2 2 4 3 3" xfId="3106"/>
    <cellStyle name="เครื่องหมายสกุลเงิน 2 2 4 4" xfId="3107"/>
    <cellStyle name="เครื่องหมายสกุลเงิน 2 2 4 5" xfId="3108"/>
    <cellStyle name="เครื่องหมายสกุลเงิน 2 2 5" xfId="3109"/>
    <cellStyle name="เครื่องหมายสกุลเงิน 2 2 5 2" xfId="3110"/>
    <cellStyle name="เครื่องหมายสกุลเงิน 2 2 5 3" xfId="3111"/>
    <cellStyle name="เครื่องหมายสกุลเงิน 2 2 6" xfId="3112"/>
    <cellStyle name="เครื่องหมายสกุลเงิน 2 2 6 2" xfId="3113"/>
    <cellStyle name="เครื่องหมายสกุลเงิน 2 2 6 3" xfId="3114"/>
    <cellStyle name="เครื่องหมายสกุลเงิน 2 2 7" xfId="3115"/>
    <cellStyle name="เครื่องหมายสกุลเงิน 2 2 8" xfId="3116"/>
    <cellStyle name="เครื่องหมายสกุลเงิน 2 3" xfId="3117"/>
    <cellStyle name="เครื่องหมายสกุลเงิน 2 3 2" xfId="3118"/>
    <cellStyle name="เครื่องหมายสกุลเงิน 2 3 2 2" xfId="3119"/>
    <cellStyle name="เครื่องหมายสกุลเงิน 2 3 2 2 2" xfId="3120"/>
    <cellStyle name="เครื่องหมายสกุลเงิน 2 3 2 2 3" xfId="3121"/>
    <cellStyle name="เครื่องหมายสกุลเงิน 2 3 2 3" xfId="3122"/>
    <cellStyle name="เครื่องหมายสกุลเงิน 2 3 2 3 2" xfId="3123"/>
    <cellStyle name="เครื่องหมายสกุลเงิน 2 3 2 3 3" xfId="3124"/>
    <cellStyle name="เครื่องหมายสกุลเงิน 2 3 2 4" xfId="3125"/>
    <cellStyle name="เครื่องหมายสกุลเงิน 2 3 2 5" xfId="3126"/>
    <cellStyle name="เครื่องหมายสกุลเงิน 2 3 3" xfId="3127"/>
    <cellStyle name="เครื่องหมายสกุลเงิน 2 3 3 2" xfId="3128"/>
    <cellStyle name="เครื่องหมายสกุลเงิน 2 3 3 2 2" xfId="3129"/>
    <cellStyle name="เครื่องหมายสกุลเงิน 2 3 3 2 3" xfId="3130"/>
    <cellStyle name="เครื่องหมายสกุลเงิน 2 3 3 3" xfId="3131"/>
    <cellStyle name="เครื่องหมายสกุลเงิน 2 3 3 3 2" xfId="3132"/>
    <cellStyle name="เครื่องหมายสกุลเงิน 2 3 3 3 3" xfId="3133"/>
    <cellStyle name="เครื่องหมายสกุลเงิน 2 3 3 4" xfId="3134"/>
    <cellStyle name="เครื่องหมายสกุลเงิน 2 3 3 5" xfId="3135"/>
    <cellStyle name="เครื่องหมายสกุลเงิน 2 3 4" xfId="3136"/>
    <cellStyle name="เครื่องหมายสกุลเงิน 2 3 4 2" xfId="3137"/>
    <cellStyle name="เครื่องหมายสกุลเงิน 2 3 4 3" xfId="3138"/>
    <cellStyle name="เครื่องหมายสกุลเงิน 2 3 5" xfId="3139"/>
    <cellStyle name="เครื่องหมายสกุลเงิน 2 3 5 2" xfId="3140"/>
    <cellStyle name="เครื่องหมายสกุลเงิน 2 3 5 3" xfId="3141"/>
    <cellStyle name="เครื่องหมายสกุลเงิน 2 3 6" xfId="3142"/>
    <cellStyle name="เครื่องหมายสกุลเงิน 2 3 7" xfId="3143"/>
    <cellStyle name="เครื่องหมายสกุลเงิน 2 4" xfId="3144"/>
    <cellStyle name="เครื่องหมายสกุลเงิน 2 4 2" xfId="3145"/>
    <cellStyle name="เครื่องหมายสกุลเงิน 2 4 2 2" xfId="3146"/>
    <cellStyle name="เครื่องหมายสกุลเงิน 2 4 2 3" xfId="3147"/>
    <cellStyle name="เครื่องหมายสกุลเงิน 2 4 3" xfId="3148"/>
    <cellStyle name="เครื่องหมายสกุลเงิน 2 4 3 2" xfId="3149"/>
    <cellStyle name="เครื่องหมายสกุลเงิน 2 4 3 3" xfId="3150"/>
    <cellStyle name="เครื่องหมายสกุลเงิน 2 4 4" xfId="3151"/>
    <cellStyle name="เครื่องหมายสกุลเงิน 2 4 5" xfId="3152"/>
    <cellStyle name="เครื่องหมายสกุลเงิน 2 5" xfId="3153"/>
    <cellStyle name="เครื่องหมายสกุลเงิน 2 5 2" xfId="3154"/>
    <cellStyle name="เครื่องหมายสกุลเงิน 2 5 2 2" xfId="3155"/>
    <cellStyle name="เครื่องหมายสกุลเงิน 2 5 2 3" xfId="3156"/>
    <cellStyle name="เครื่องหมายสกุลเงิน 2 5 3" xfId="3157"/>
    <cellStyle name="เครื่องหมายสกุลเงิน 2 5 3 2" xfId="3158"/>
    <cellStyle name="เครื่องหมายสกุลเงิน 2 5 3 3" xfId="3159"/>
    <cellStyle name="เครื่องหมายสกุลเงิน 2 5 4" xfId="3160"/>
    <cellStyle name="เครื่องหมายสกุลเงิน 2 5 5" xfId="3161"/>
    <cellStyle name="เครื่องหมายสกุลเงิน 2 6" xfId="3162"/>
    <cellStyle name="เครื่องหมายสกุลเงิน 2 6 2" xfId="3163"/>
    <cellStyle name="เครื่องหมายสกุลเงิน 2 6 3" xfId="3164"/>
    <cellStyle name="เครื่องหมายสกุลเงิน 2 7" xfId="3165"/>
    <cellStyle name="เครื่องหมายสกุลเงิน 2 7 2" xfId="3166"/>
    <cellStyle name="เครื่องหมายสกุลเงิน 2 7 3" xfId="3167"/>
    <cellStyle name="เครื่องหมายสกุลเงิน 2 8" xfId="3168"/>
    <cellStyle name="เครื่องหมายสกุลเงิน 2 9" xfId="3169"/>
    <cellStyle name="เครื่องหมายสกุลเงิน 3" xfId="3170"/>
    <cellStyle name="เครื่องหมายสกุลเงิน 3 2" xfId="3171"/>
    <cellStyle name="เครื่องหมายสกุลเงิน 3 2 2" xfId="3172"/>
    <cellStyle name="เครื่องหมายสกุลเงิน 3 2 2 2" xfId="3173"/>
    <cellStyle name="เครื่องหมายสกุลเงิน 3 2 2 2 2" xfId="3174"/>
    <cellStyle name="เครื่องหมายสกุลเงิน 3 2 2 2 3" xfId="3175"/>
    <cellStyle name="เครื่องหมายสกุลเงิน 3 2 2 3" xfId="3176"/>
    <cellStyle name="เครื่องหมายสกุลเงิน 3 2 2 3 2" xfId="3177"/>
    <cellStyle name="เครื่องหมายสกุลเงิน 3 2 2 3 3" xfId="3178"/>
    <cellStyle name="เครื่องหมายสกุลเงิน 3 2 2 4" xfId="3179"/>
    <cellStyle name="เครื่องหมายสกุลเงิน 3 2 2 5" xfId="3180"/>
    <cellStyle name="เครื่องหมายสกุลเงิน 3 2 3" xfId="3181"/>
    <cellStyle name="เครื่องหมายสกุลเงิน 3 2 3 2" xfId="3182"/>
    <cellStyle name="เครื่องหมายสกุลเงิน 3 2 3 2 2" xfId="3183"/>
    <cellStyle name="เครื่องหมายสกุลเงิน 3 2 3 2 3" xfId="3184"/>
    <cellStyle name="เครื่องหมายสกุลเงิน 3 2 3 3" xfId="3185"/>
    <cellStyle name="เครื่องหมายสกุลเงิน 3 2 3 3 2" xfId="3186"/>
    <cellStyle name="เครื่องหมายสกุลเงิน 3 2 3 3 3" xfId="3187"/>
    <cellStyle name="เครื่องหมายสกุลเงิน 3 2 3 4" xfId="3188"/>
    <cellStyle name="เครื่องหมายสกุลเงิน 3 2 3 5" xfId="3189"/>
    <cellStyle name="เครื่องหมายสกุลเงิน 3 2 4" xfId="3190"/>
    <cellStyle name="เครื่องหมายสกุลเงิน 3 2 4 2" xfId="3191"/>
    <cellStyle name="เครื่องหมายสกุลเงิน 3 2 4 3" xfId="3192"/>
    <cellStyle name="เครื่องหมายสกุลเงิน 3 2 5" xfId="3193"/>
    <cellStyle name="เครื่องหมายสกุลเงิน 3 2 5 2" xfId="3194"/>
    <cellStyle name="เครื่องหมายสกุลเงิน 3 2 5 3" xfId="3195"/>
    <cellStyle name="เครื่องหมายสกุลเงิน 3 2 6" xfId="3196"/>
    <cellStyle name="เครื่องหมายสกุลเงิน 3 2 7" xfId="3197"/>
    <cellStyle name="เครื่องหมายสกุลเงิน 3 3" xfId="3198"/>
    <cellStyle name="เครื่องหมายสกุลเงิน 3 3 2" xfId="3199"/>
    <cellStyle name="เครื่องหมายสกุลเงิน 3 3 2 2" xfId="3200"/>
    <cellStyle name="เครื่องหมายสกุลเงิน 3 3 2 3" xfId="3201"/>
    <cellStyle name="เครื่องหมายสกุลเงิน 3 3 3" xfId="3202"/>
    <cellStyle name="เครื่องหมายสกุลเงิน 3 3 3 2" xfId="3203"/>
    <cellStyle name="เครื่องหมายสกุลเงิน 3 3 3 3" xfId="3204"/>
    <cellStyle name="เครื่องหมายสกุลเงิน 3 3 4" xfId="3205"/>
    <cellStyle name="เครื่องหมายสกุลเงิน 3 3 5" xfId="3206"/>
    <cellStyle name="เครื่องหมายสกุลเงิน 3 4" xfId="3207"/>
    <cellStyle name="เครื่องหมายสกุลเงิน 3 4 2" xfId="3208"/>
    <cellStyle name="เครื่องหมายสกุลเงิน 3 4 2 2" xfId="3209"/>
    <cellStyle name="เครื่องหมายสกุลเงิน 3 4 2 3" xfId="3210"/>
    <cellStyle name="เครื่องหมายสกุลเงิน 3 4 3" xfId="3211"/>
    <cellStyle name="เครื่องหมายสกุลเงิน 3 4 3 2" xfId="3212"/>
    <cellStyle name="เครื่องหมายสกุลเงิน 3 4 3 3" xfId="3213"/>
    <cellStyle name="เครื่องหมายสกุลเงิน 3 4 4" xfId="3214"/>
    <cellStyle name="เครื่องหมายสกุลเงิน 3 4 5" xfId="3215"/>
    <cellStyle name="เครื่องหมายสกุลเงิน 3 5" xfId="3216"/>
    <cellStyle name="เครื่องหมายสกุลเงิน 3 5 2" xfId="3217"/>
    <cellStyle name="เครื่องหมายสกุลเงิน 3 5 3" xfId="3218"/>
    <cellStyle name="เครื่องหมายสกุลเงิน 3 6" xfId="3219"/>
    <cellStyle name="เครื่องหมายสกุลเงิน 3 6 2" xfId="3220"/>
    <cellStyle name="เครื่องหมายสกุลเงิน 3 6 3" xfId="3221"/>
    <cellStyle name="เครื่องหมายสกุลเงิน 3 7" xfId="3222"/>
    <cellStyle name="เครื่องหมายสกุลเงิน 3 8" xfId="3223"/>
    <cellStyle name="เครื่องหมายสกุลเงิน 4" xfId="3224"/>
    <cellStyle name="เครื่องหมายสกุลเงิน 4 10" xfId="3225"/>
    <cellStyle name="เครื่องหมายสกุลเงิน 4 2" xfId="3226"/>
    <cellStyle name="เครื่องหมายสกุลเงิน 4 2 2" xfId="3227"/>
    <cellStyle name="เครื่องหมายสกุลเงิน 4 2 2 2" xfId="3228"/>
    <cellStyle name="เครื่องหมายสกุลเงิน 4 2 2 2 2" xfId="3229"/>
    <cellStyle name="เครื่องหมายสกุลเงิน 4 2 2 2 2 2" xfId="3230"/>
    <cellStyle name="เครื่องหมายสกุลเงิน 4 2 2 2 2 2 2" xfId="3231"/>
    <cellStyle name="เครื่องหมายสกุลเงิน 4 2 2 2 2 3" xfId="3232"/>
    <cellStyle name="เครื่องหมายสกุลเงิน 4 2 2 2 3" xfId="3233"/>
    <cellStyle name="เครื่องหมายสกุลเงิน 4 2 2 2 3 2" xfId="3234"/>
    <cellStyle name="เครื่องหมายสกุลเงิน 4 2 2 2 3 2 2" xfId="3235"/>
    <cellStyle name="เครื่องหมายสกุลเงิน 4 2 2 2 3 3" xfId="3236"/>
    <cellStyle name="เครื่องหมายสกุลเงิน 4 2 2 2 4" xfId="3237"/>
    <cellStyle name="เครื่องหมายสกุลเงิน 4 2 2 2 4 2" xfId="3238"/>
    <cellStyle name="เครื่องหมายสกุลเงิน 4 2 2 2 5" xfId="3239"/>
    <cellStyle name="เครื่องหมายสกุลเงิน 4 2 2 3" xfId="3240"/>
    <cellStyle name="เครื่องหมายสกุลเงิน 4 2 2 3 2" xfId="3241"/>
    <cellStyle name="เครื่องหมายสกุลเงิน 4 2 2 3 2 2" xfId="3242"/>
    <cellStyle name="เครื่องหมายสกุลเงิน 4 2 2 3 2 2 2" xfId="3243"/>
    <cellStyle name="เครื่องหมายสกุลเงิน 4 2 2 3 2 3" xfId="3244"/>
    <cellStyle name="เครื่องหมายสกุลเงิน 4 2 2 3 3" xfId="3245"/>
    <cellStyle name="เครื่องหมายสกุลเงิน 4 2 2 3 3 2" xfId="3246"/>
    <cellStyle name="เครื่องหมายสกุลเงิน 4 2 2 3 3 2 2" xfId="3247"/>
    <cellStyle name="เครื่องหมายสกุลเงิน 4 2 2 3 3 3" xfId="3248"/>
    <cellStyle name="เครื่องหมายสกุลเงิน 4 2 2 3 4" xfId="3249"/>
    <cellStyle name="เครื่องหมายสกุลเงิน 4 2 2 3 4 2" xfId="3250"/>
    <cellStyle name="เครื่องหมายสกุลเงิน 4 2 2 3 5" xfId="3251"/>
    <cellStyle name="เครื่องหมายสกุลเงิน 4 2 2 4" xfId="3252"/>
    <cellStyle name="เครื่องหมายสกุลเงิน 4 2 2 4 2" xfId="3253"/>
    <cellStyle name="เครื่องหมายสกุลเงิน 4 2 2 4 2 2" xfId="3254"/>
    <cellStyle name="เครื่องหมายสกุลเงิน 4 2 2 4 3" xfId="3255"/>
    <cellStyle name="เครื่องหมายสกุลเงิน 4 2 2 5" xfId="3256"/>
    <cellStyle name="เครื่องหมายสกุลเงิน 4 2 2 5 2" xfId="3257"/>
    <cellStyle name="เครื่องหมายสกุลเงิน 4 2 2 5 2 2" xfId="3258"/>
    <cellStyle name="เครื่องหมายสกุลเงิน 4 2 2 5 3" xfId="3259"/>
    <cellStyle name="เครื่องหมายสกุลเงิน 4 2 2 6" xfId="3260"/>
    <cellStyle name="เครื่องหมายสกุลเงิน 4 2 2 6 2" xfId="3261"/>
    <cellStyle name="เครื่องหมายสกุลเงิน 4 2 2 7" xfId="3262"/>
    <cellStyle name="เครื่องหมายสกุลเงิน 4 2 3" xfId="3263"/>
    <cellStyle name="เครื่องหมายสกุลเงิน 4 2 3 2" xfId="3264"/>
    <cellStyle name="เครื่องหมายสกุลเงิน 4 2 3 2 2" xfId="3265"/>
    <cellStyle name="เครื่องหมายสกุลเงิน 4 2 3 2 2 2" xfId="3266"/>
    <cellStyle name="เครื่องหมายสกุลเงิน 4 2 3 2 2 2 2" xfId="3267"/>
    <cellStyle name="เครื่องหมายสกุลเงิน 4 2 3 2 2 3" xfId="3268"/>
    <cellStyle name="เครื่องหมายสกุลเงิน 4 2 3 2 3" xfId="3269"/>
    <cellStyle name="เครื่องหมายสกุลเงิน 4 2 3 2 3 2" xfId="3270"/>
    <cellStyle name="เครื่องหมายสกุลเงิน 4 2 3 2 3 2 2" xfId="3271"/>
    <cellStyle name="เครื่องหมายสกุลเงิน 4 2 3 2 3 3" xfId="3272"/>
    <cellStyle name="เครื่องหมายสกุลเงิน 4 2 3 2 4" xfId="3273"/>
    <cellStyle name="เครื่องหมายสกุลเงิน 4 2 3 2 4 2" xfId="3274"/>
    <cellStyle name="เครื่องหมายสกุลเงิน 4 2 3 2 5" xfId="3275"/>
    <cellStyle name="เครื่องหมายสกุลเงิน 4 2 3 3" xfId="3276"/>
    <cellStyle name="เครื่องหมายสกุลเงิน 4 2 3 3 2" xfId="3277"/>
    <cellStyle name="เครื่องหมายสกุลเงิน 4 2 3 3 2 2" xfId="3278"/>
    <cellStyle name="เครื่องหมายสกุลเงิน 4 2 3 3 2 2 2" xfId="3279"/>
    <cellStyle name="เครื่องหมายสกุลเงิน 4 2 3 3 2 3" xfId="3280"/>
    <cellStyle name="เครื่องหมายสกุลเงิน 4 2 3 3 3" xfId="3281"/>
    <cellStyle name="เครื่องหมายสกุลเงิน 4 2 3 3 3 2" xfId="3282"/>
    <cellStyle name="เครื่องหมายสกุลเงิน 4 2 3 3 3 2 2" xfId="3283"/>
    <cellStyle name="เครื่องหมายสกุลเงิน 4 2 3 3 3 3" xfId="3284"/>
    <cellStyle name="เครื่องหมายสกุลเงิน 4 2 3 3 4" xfId="3285"/>
    <cellStyle name="เครื่องหมายสกุลเงิน 4 2 3 3 4 2" xfId="3286"/>
    <cellStyle name="เครื่องหมายสกุลเงิน 4 2 3 3 5" xfId="3287"/>
    <cellStyle name="เครื่องหมายสกุลเงิน 4 2 3 4" xfId="3288"/>
    <cellStyle name="เครื่องหมายสกุลเงิน 4 2 3 4 2" xfId="3289"/>
    <cellStyle name="เครื่องหมายสกุลเงิน 4 2 3 4 2 2" xfId="3290"/>
    <cellStyle name="เครื่องหมายสกุลเงิน 4 2 3 4 3" xfId="3291"/>
    <cellStyle name="เครื่องหมายสกุลเงิน 4 2 3 5" xfId="3292"/>
    <cellStyle name="เครื่องหมายสกุลเงิน 4 2 3 5 2" xfId="3293"/>
    <cellStyle name="เครื่องหมายสกุลเงิน 4 2 3 5 2 2" xfId="3294"/>
    <cellStyle name="เครื่องหมายสกุลเงิน 4 2 3 5 3" xfId="3295"/>
    <cellStyle name="เครื่องหมายสกุลเงิน 4 2 3 6" xfId="3296"/>
    <cellStyle name="เครื่องหมายสกุลเงิน 4 2 3 6 2" xfId="3297"/>
    <cellStyle name="เครื่องหมายสกุลเงิน 4 2 3 7" xfId="3298"/>
    <cellStyle name="เครื่องหมายสกุลเงิน 4 2 4" xfId="3299"/>
    <cellStyle name="เครื่องหมายสกุลเงิน 4 2 4 2" xfId="3300"/>
    <cellStyle name="เครื่องหมายสกุลเงิน 4 2 4 2 2" xfId="3301"/>
    <cellStyle name="เครื่องหมายสกุลเงิน 4 2 4 2 2 2" xfId="3302"/>
    <cellStyle name="เครื่องหมายสกุลเงิน 4 2 4 2 3" xfId="3303"/>
    <cellStyle name="เครื่องหมายสกุลเงิน 4 2 4 3" xfId="3304"/>
    <cellStyle name="เครื่องหมายสกุลเงิน 4 2 4 3 2" xfId="3305"/>
    <cellStyle name="เครื่องหมายสกุลเงิน 4 2 4 3 2 2" xfId="3306"/>
    <cellStyle name="เครื่องหมายสกุลเงิน 4 2 4 3 3" xfId="3307"/>
    <cellStyle name="เครื่องหมายสกุลเงิน 4 2 4 4" xfId="3308"/>
    <cellStyle name="เครื่องหมายสกุลเงิน 4 2 4 4 2" xfId="3309"/>
    <cellStyle name="เครื่องหมายสกุลเงิน 4 2 4 5" xfId="3310"/>
    <cellStyle name="เครื่องหมายสกุลเงิน 4 2 5" xfId="3311"/>
    <cellStyle name="เครื่องหมายสกุลเงิน 4 2 5 2" xfId="3312"/>
    <cellStyle name="เครื่องหมายสกุลเงิน 4 2 5 2 2" xfId="3313"/>
    <cellStyle name="เครื่องหมายสกุลเงิน 4 2 5 2 2 2" xfId="3314"/>
    <cellStyle name="เครื่องหมายสกุลเงิน 4 2 5 2 3" xfId="3315"/>
    <cellStyle name="เครื่องหมายสกุลเงิน 4 2 5 3" xfId="3316"/>
    <cellStyle name="เครื่องหมายสกุลเงิน 4 2 5 3 2" xfId="3317"/>
    <cellStyle name="เครื่องหมายสกุลเงิน 4 2 5 3 2 2" xfId="3318"/>
    <cellStyle name="เครื่องหมายสกุลเงิน 4 2 5 3 3" xfId="3319"/>
    <cellStyle name="เครื่องหมายสกุลเงิน 4 2 5 4" xfId="3320"/>
    <cellStyle name="เครื่องหมายสกุลเงิน 4 2 5 4 2" xfId="3321"/>
    <cellStyle name="เครื่องหมายสกุลเงิน 4 2 5 5" xfId="3322"/>
    <cellStyle name="เครื่องหมายสกุลเงิน 4 2 6" xfId="3323"/>
    <cellStyle name="เครื่องหมายสกุลเงิน 4 2 6 2" xfId="3324"/>
    <cellStyle name="เครื่องหมายสกุลเงิน 4 2 6 2 2" xfId="3325"/>
    <cellStyle name="เครื่องหมายสกุลเงิน 4 2 6 3" xfId="3326"/>
    <cellStyle name="เครื่องหมายสกุลเงิน 4 2 7" xfId="3327"/>
    <cellStyle name="เครื่องหมายสกุลเงิน 4 2 7 2" xfId="3328"/>
    <cellStyle name="เครื่องหมายสกุลเงิน 4 2 7 2 2" xfId="3329"/>
    <cellStyle name="เครื่องหมายสกุลเงิน 4 2 7 3" xfId="3330"/>
    <cellStyle name="เครื่องหมายสกุลเงิน 4 2 8" xfId="3331"/>
    <cellStyle name="เครื่องหมายสกุลเงิน 4 2 8 2" xfId="3332"/>
    <cellStyle name="เครื่องหมายสกุลเงิน 4 2 9" xfId="3333"/>
    <cellStyle name="เครื่องหมายสกุลเงิน 4 3" xfId="3334"/>
    <cellStyle name="เครื่องหมายสกุลเงิน 4 3 2" xfId="3335"/>
    <cellStyle name="เครื่องหมายสกุลเงิน 4 3 2 2" xfId="3336"/>
    <cellStyle name="เครื่องหมายสกุลเงิน 4 3 2 2 2" xfId="3337"/>
    <cellStyle name="เครื่องหมายสกุลเงิน 4 3 2 2 2 2" xfId="3338"/>
    <cellStyle name="เครื่องหมายสกุลเงิน 4 3 2 2 3" xfId="3339"/>
    <cellStyle name="เครื่องหมายสกุลเงิน 4 3 2 3" xfId="3340"/>
    <cellStyle name="เครื่องหมายสกุลเงิน 4 3 2 3 2" xfId="3341"/>
    <cellStyle name="เครื่องหมายสกุลเงิน 4 3 2 3 2 2" xfId="3342"/>
    <cellStyle name="เครื่องหมายสกุลเงิน 4 3 2 3 3" xfId="3343"/>
    <cellStyle name="เครื่องหมายสกุลเงิน 4 3 2 4" xfId="3344"/>
    <cellStyle name="เครื่องหมายสกุลเงิน 4 3 2 4 2" xfId="3345"/>
    <cellStyle name="เครื่องหมายสกุลเงิน 4 3 2 5" xfId="3346"/>
    <cellStyle name="เครื่องหมายสกุลเงิน 4 3 3" xfId="3347"/>
    <cellStyle name="เครื่องหมายสกุลเงิน 4 3 3 2" xfId="3348"/>
    <cellStyle name="เครื่องหมายสกุลเงิน 4 3 3 2 2" xfId="3349"/>
    <cellStyle name="เครื่องหมายสกุลเงิน 4 3 3 2 2 2" xfId="3350"/>
    <cellStyle name="เครื่องหมายสกุลเงิน 4 3 3 2 3" xfId="3351"/>
    <cellStyle name="เครื่องหมายสกุลเงิน 4 3 3 3" xfId="3352"/>
    <cellStyle name="เครื่องหมายสกุลเงิน 4 3 3 3 2" xfId="3353"/>
    <cellStyle name="เครื่องหมายสกุลเงิน 4 3 3 3 2 2" xfId="3354"/>
    <cellStyle name="เครื่องหมายสกุลเงิน 4 3 3 3 3" xfId="3355"/>
    <cellStyle name="เครื่องหมายสกุลเงิน 4 3 3 4" xfId="3356"/>
    <cellStyle name="เครื่องหมายสกุลเงิน 4 3 3 4 2" xfId="3357"/>
    <cellStyle name="เครื่องหมายสกุลเงิน 4 3 3 5" xfId="3358"/>
    <cellStyle name="เครื่องหมายสกุลเงิน 4 3 4" xfId="3359"/>
    <cellStyle name="เครื่องหมายสกุลเงิน 4 3 4 2" xfId="3360"/>
    <cellStyle name="เครื่องหมายสกุลเงิน 4 3 4 2 2" xfId="3361"/>
    <cellStyle name="เครื่องหมายสกุลเงิน 4 3 4 3" xfId="3362"/>
    <cellStyle name="เครื่องหมายสกุลเงิน 4 3 5" xfId="3363"/>
    <cellStyle name="เครื่องหมายสกุลเงิน 4 3 5 2" xfId="3364"/>
    <cellStyle name="เครื่องหมายสกุลเงิน 4 3 5 2 2" xfId="3365"/>
    <cellStyle name="เครื่องหมายสกุลเงิน 4 3 5 3" xfId="3366"/>
    <cellStyle name="เครื่องหมายสกุลเงิน 4 3 6" xfId="3367"/>
    <cellStyle name="เครื่องหมายสกุลเงิน 4 3 6 2" xfId="3368"/>
    <cellStyle name="เครื่องหมายสกุลเงิน 4 3 7" xfId="3369"/>
    <cellStyle name="เครื่องหมายสกุลเงิน 4 4" xfId="3370"/>
    <cellStyle name="เครื่องหมายสกุลเงิน 4 4 2" xfId="3371"/>
    <cellStyle name="เครื่องหมายสกุลเงิน 4 4 2 2" xfId="3372"/>
    <cellStyle name="เครื่องหมายสกุลเงิน 4 4 2 2 2" xfId="3373"/>
    <cellStyle name="เครื่องหมายสกุลเงิน 4 4 2 2 2 2" xfId="3374"/>
    <cellStyle name="เครื่องหมายสกุลเงิน 4 4 2 2 3" xfId="3375"/>
    <cellStyle name="เครื่องหมายสกุลเงิน 4 4 2 3" xfId="3376"/>
    <cellStyle name="เครื่องหมายสกุลเงิน 4 4 2 3 2" xfId="3377"/>
    <cellStyle name="เครื่องหมายสกุลเงิน 4 4 2 3 2 2" xfId="3378"/>
    <cellStyle name="เครื่องหมายสกุลเงิน 4 4 2 3 3" xfId="3379"/>
    <cellStyle name="เครื่องหมายสกุลเงิน 4 4 2 4" xfId="3380"/>
    <cellStyle name="เครื่องหมายสกุลเงิน 4 4 2 4 2" xfId="3381"/>
    <cellStyle name="เครื่องหมายสกุลเงิน 4 4 2 5" xfId="3382"/>
    <cellStyle name="เครื่องหมายสกุลเงิน 4 4 3" xfId="3383"/>
    <cellStyle name="เครื่องหมายสกุลเงิน 4 4 3 2" xfId="3384"/>
    <cellStyle name="เครื่องหมายสกุลเงิน 4 4 3 2 2" xfId="3385"/>
    <cellStyle name="เครื่องหมายสกุลเงิน 4 4 3 2 2 2" xfId="3386"/>
    <cellStyle name="เครื่องหมายสกุลเงิน 4 4 3 2 3" xfId="3387"/>
    <cellStyle name="เครื่องหมายสกุลเงิน 4 4 3 3" xfId="3388"/>
    <cellStyle name="เครื่องหมายสกุลเงิน 4 4 3 3 2" xfId="3389"/>
    <cellStyle name="เครื่องหมายสกุลเงิน 4 4 3 3 2 2" xfId="3390"/>
    <cellStyle name="เครื่องหมายสกุลเงิน 4 4 3 3 3" xfId="3391"/>
    <cellStyle name="เครื่องหมายสกุลเงิน 4 4 3 4" xfId="3392"/>
    <cellStyle name="เครื่องหมายสกุลเงิน 4 4 3 4 2" xfId="3393"/>
    <cellStyle name="เครื่องหมายสกุลเงิน 4 4 3 5" xfId="3394"/>
    <cellStyle name="เครื่องหมายสกุลเงิน 4 4 4" xfId="3395"/>
    <cellStyle name="เครื่องหมายสกุลเงิน 4 4 4 2" xfId="3396"/>
    <cellStyle name="เครื่องหมายสกุลเงิน 4 4 4 2 2" xfId="3397"/>
    <cellStyle name="เครื่องหมายสกุลเงิน 4 4 4 3" xfId="3398"/>
    <cellStyle name="เครื่องหมายสกุลเงิน 4 4 5" xfId="3399"/>
    <cellStyle name="เครื่องหมายสกุลเงิน 4 4 5 2" xfId="3400"/>
    <cellStyle name="เครื่องหมายสกุลเงิน 4 4 5 2 2" xfId="3401"/>
    <cellStyle name="เครื่องหมายสกุลเงิน 4 4 5 3" xfId="3402"/>
    <cellStyle name="เครื่องหมายสกุลเงิน 4 4 6" xfId="3403"/>
    <cellStyle name="เครื่องหมายสกุลเงิน 4 4 6 2" xfId="3404"/>
    <cellStyle name="เครื่องหมายสกุลเงิน 4 4 7" xfId="3405"/>
    <cellStyle name="เครื่องหมายสกุลเงิน 4 5" xfId="3406"/>
    <cellStyle name="เครื่องหมายสกุลเงิน 4 5 2" xfId="3407"/>
    <cellStyle name="เครื่องหมายสกุลเงิน 4 5 2 2" xfId="3408"/>
    <cellStyle name="เครื่องหมายสกุลเงิน 4 5 2 2 2" xfId="3409"/>
    <cellStyle name="เครื่องหมายสกุลเงิน 4 5 2 3" xfId="3410"/>
    <cellStyle name="เครื่องหมายสกุลเงิน 4 5 3" xfId="3411"/>
    <cellStyle name="เครื่องหมายสกุลเงิน 4 5 3 2" xfId="3412"/>
    <cellStyle name="เครื่องหมายสกุลเงิน 4 5 3 2 2" xfId="3413"/>
    <cellStyle name="เครื่องหมายสกุลเงิน 4 5 3 3" xfId="3414"/>
    <cellStyle name="เครื่องหมายสกุลเงิน 4 5 4" xfId="3415"/>
    <cellStyle name="เครื่องหมายสกุลเงิน 4 5 4 2" xfId="3416"/>
    <cellStyle name="เครื่องหมายสกุลเงิน 4 5 5" xfId="3417"/>
    <cellStyle name="เครื่องหมายสกุลเงิน 4 6" xfId="3418"/>
    <cellStyle name="เครื่องหมายสกุลเงิน 4 6 2" xfId="3419"/>
    <cellStyle name="เครื่องหมายสกุลเงิน 4 6 2 2" xfId="3420"/>
    <cellStyle name="เครื่องหมายสกุลเงิน 4 6 2 2 2" xfId="3421"/>
    <cellStyle name="เครื่องหมายสกุลเงิน 4 6 2 3" xfId="3422"/>
    <cellStyle name="เครื่องหมายสกุลเงิน 4 6 3" xfId="3423"/>
    <cellStyle name="เครื่องหมายสกุลเงิน 4 6 3 2" xfId="3424"/>
    <cellStyle name="เครื่องหมายสกุลเงิน 4 6 3 2 2" xfId="3425"/>
    <cellStyle name="เครื่องหมายสกุลเงิน 4 6 3 3" xfId="3426"/>
    <cellStyle name="เครื่องหมายสกุลเงิน 4 6 4" xfId="3427"/>
    <cellStyle name="เครื่องหมายสกุลเงิน 4 6 4 2" xfId="3428"/>
    <cellStyle name="เครื่องหมายสกุลเงิน 4 6 5" xfId="3429"/>
    <cellStyle name="เครื่องหมายสกุลเงิน 4 7" xfId="3430"/>
    <cellStyle name="เครื่องหมายสกุลเงิน 4 7 2" xfId="3431"/>
    <cellStyle name="เครื่องหมายสกุลเงิน 4 7 2 2" xfId="3432"/>
    <cellStyle name="เครื่องหมายสกุลเงิน 4 7 3" xfId="3433"/>
    <cellStyle name="เครื่องหมายสกุลเงิน 4 8" xfId="3434"/>
    <cellStyle name="เครื่องหมายสกุลเงิน 4 8 2" xfId="3435"/>
    <cellStyle name="เครื่องหมายสกุลเงิน 4 8 2 2" xfId="3436"/>
    <cellStyle name="เครื่องหมายสกุลเงิน 4 8 3" xfId="3437"/>
    <cellStyle name="เครื่องหมายสกุลเงิน 4 9" xfId="3438"/>
    <cellStyle name="เครื่องหมายสกุลเงิน 4 9 2" xfId="3439"/>
    <cellStyle name="เครื่องหมายสกุลเงิน 5" xfId="3440"/>
    <cellStyle name="เครื่องหมายสกุลเงิน 5 10" xfId="3441"/>
    <cellStyle name="เครื่องหมายสกุลเงิน 5 2" xfId="3442"/>
    <cellStyle name="เครื่องหมายสกุลเงิน 5 2 2" xfId="3443"/>
    <cellStyle name="เครื่องหมายสกุลเงิน 5 2 2 2" xfId="3444"/>
    <cellStyle name="เครื่องหมายสกุลเงิน 5 2 2 2 2" xfId="3445"/>
    <cellStyle name="เครื่องหมายสกุลเงิน 5 2 2 2 2 2" xfId="3446"/>
    <cellStyle name="เครื่องหมายสกุลเงิน 5 2 2 2 2 2 2" xfId="3447"/>
    <cellStyle name="เครื่องหมายสกุลเงิน 5 2 2 2 2 3" xfId="3448"/>
    <cellStyle name="เครื่องหมายสกุลเงิน 5 2 2 2 3" xfId="3449"/>
    <cellStyle name="เครื่องหมายสกุลเงิน 5 2 2 2 3 2" xfId="3450"/>
    <cellStyle name="เครื่องหมายสกุลเงิน 5 2 2 2 3 2 2" xfId="3451"/>
    <cellStyle name="เครื่องหมายสกุลเงิน 5 2 2 2 3 3" xfId="3452"/>
    <cellStyle name="เครื่องหมายสกุลเงิน 5 2 2 2 4" xfId="3453"/>
    <cellStyle name="เครื่องหมายสกุลเงิน 5 2 2 2 4 2" xfId="3454"/>
    <cellStyle name="เครื่องหมายสกุลเงิน 5 2 2 2 5" xfId="3455"/>
    <cellStyle name="เครื่องหมายสกุลเงิน 5 2 2 3" xfId="3456"/>
    <cellStyle name="เครื่องหมายสกุลเงิน 5 2 2 3 2" xfId="3457"/>
    <cellStyle name="เครื่องหมายสกุลเงิน 5 2 2 3 2 2" xfId="3458"/>
    <cellStyle name="เครื่องหมายสกุลเงิน 5 2 2 3 2 2 2" xfId="3459"/>
    <cellStyle name="เครื่องหมายสกุลเงิน 5 2 2 3 2 3" xfId="3460"/>
    <cellStyle name="เครื่องหมายสกุลเงิน 5 2 2 3 3" xfId="3461"/>
    <cellStyle name="เครื่องหมายสกุลเงิน 5 2 2 3 3 2" xfId="3462"/>
    <cellStyle name="เครื่องหมายสกุลเงิน 5 2 2 3 3 2 2" xfId="3463"/>
    <cellStyle name="เครื่องหมายสกุลเงิน 5 2 2 3 3 3" xfId="3464"/>
    <cellStyle name="เครื่องหมายสกุลเงิน 5 2 2 3 4" xfId="3465"/>
    <cellStyle name="เครื่องหมายสกุลเงิน 5 2 2 3 4 2" xfId="3466"/>
    <cellStyle name="เครื่องหมายสกุลเงิน 5 2 2 3 5" xfId="3467"/>
    <cellStyle name="เครื่องหมายสกุลเงิน 5 2 2 4" xfId="3468"/>
    <cellStyle name="เครื่องหมายสกุลเงิน 5 2 2 4 2" xfId="3469"/>
    <cellStyle name="เครื่องหมายสกุลเงิน 5 2 2 4 2 2" xfId="3470"/>
    <cellStyle name="เครื่องหมายสกุลเงิน 5 2 2 4 3" xfId="3471"/>
    <cellStyle name="เครื่องหมายสกุลเงิน 5 2 2 5" xfId="3472"/>
    <cellStyle name="เครื่องหมายสกุลเงิน 5 2 2 5 2" xfId="3473"/>
    <cellStyle name="เครื่องหมายสกุลเงิน 5 2 2 5 2 2" xfId="3474"/>
    <cellStyle name="เครื่องหมายสกุลเงิน 5 2 2 5 3" xfId="3475"/>
    <cellStyle name="เครื่องหมายสกุลเงิน 5 2 2 6" xfId="3476"/>
    <cellStyle name="เครื่องหมายสกุลเงิน 5 2 2 6 2" xfId="3477"/>
    <cellStyle name="เครื่องหมายสกุลเงิน 5 2 2 7" xfId="3478"/>
    <cellStyle name="เครื่องหมายสกุลเงิน 5 2 3" xfId="3479"/>
    <cellStyle name="เครื่องหมายสกุลเงิน 5 2 3 2" xfId="3480"/>
    <cellStyle name="เครื่องหมายสกุลเงิน 5 2 3 2 2" xfId="3481"/>
    <cellStyle name="เครื่องหมายสกุลเงิน 5 2 3 2 2 2" xfId="3482"/>
    <cellStyle name="เครื่องหมายสกุลเงิน 5 2 3 2 2 2 2" xfId="3483"/>
    <cellStyle name="เครื่องหมายสกุลเงิน 5 2 3 2 2 3" xfId="3484"/>
    <cellStyle name="เครื่องหมายสกุลเงิน 5 2 3 2 3" xfId="3485"/>
    <cellStyle name="เครื่องหมายสกุลเงิน 5 2 3 2 3 2" xfId="3486"/>
    <cellStyle name="เครื่องหมายสกุลเงิน 5 2 3 2 3 2 2" xfId="3487"/>
    <cellStyle name="เครื่องหมายสกุลเงิน 5 2 3 2 3 3" xfId="3488"/>
    <cellStyle name="เครื่องหมายสกุลเงิน 5 2 3 2 4" xfId="3489"/>
    <cellStyle name="เครื่องหมายสกุลเงิน 5 2 3 2 4 2" xfId="3490"/>
    <cellStyle name="เครื่องหมายสกุลเงิน 5 2 3 2 5" xfId="3491"/>
    <cellStyle name="เครื่องหมายสกุลเงิน 5 2 3 3" xfId="3492"/>
    <cellStyle name="เครื่องหมายสกุลเงิน 5 2 3 3 2" xfId="3493"/>
    <cellStyle name="เครื่องหมายสกุลเงิน 5 2 3 3 2 2" xfId="3494"/>
    <cellStyle name="เครื่องหมายสกุลเงิน 5 2 3 3 2 2 2" xfId="3495"/>
    <cellStyle name="เครื่องหมายสกุลเงิน 5 2 3 3 2 3" xfId="3496"/>
    <cellStyle name="เครื่องหมายสกุลเงิน 5 2 3 3 3" xfId="3497"/>
    <cellStyle name="เครื่องหมายสกุลเงิน 5 2 3 3 3 2" xfId="3498"/>
    <cellStyle name="เครื่องหมายสกุลเงิน 5 2 3 3 3 2 2" xfId="3499"/>
    <cellStyle name="เครื่องหมายสกุลเงิน 5 2 3 3 3 3" xfId="3500"/>
    <cellStyle name="เครื่องหมายสกุลเงิน 5 2 3 3 4" xfId="3501"/>
    <cellStyle name="เครื่องหมายสกุลเงิน 5 2 3 3 4 2" xfId="3502"/>
    <cellStyle name="เครื่องหมายสกุลเงิน 5 2 3 3 5" xfId="3503"/>
    <cellStyle name="เครื่องหมายสกุลเงิน 5 2 3 4" xfId="3504"/>
    <cellStyle name="เครื่องหมายสกุลเงิน 5 2 3 4 2" xfId="3505"/>
    <cellStyle name="เครื่องหมายสกุลเงิน 5 2 3 4 2 2" xfId="3506"/>
    <cellStyle name="เครื่องหมายสกุลเงิน 5 2 3 4 3" xfId="3507"/>
    <cellStyle name="เครื่องหมายสกุลเงิน 5 2 3 5" xfId="3508"/>
    <cellStyle name="เครื่องหมายสกุลเงิน 5 2 3 5 2" xfId="3509"/>
    <cellStyle name="เครื่องหมายสกุลเงิน 5 2 3 5 2 2" xfId="3510"/>
    <cellStyle name="เครื่องหมายสกุลเงิน 5 2 3 5 3" xfId="3511"/>
    <cellStyle name="เครื่องหมายสกุลเงิน 5 2 3 6" xfId="3512"/>
    <cellStyle name="เครื่องหมายสกุลเงิน 5 2 3 6 2" xfId="3513"/>
    <cellStyle name="เครื่องหมายสกุลเงิน 5 2 3 7" xfId="3514"/>
    <cellStyle name="เครื่องหมายสกุลเงิน 5 2 4" xfId="3515"/>
    <cellStyle name="เครื่องหมายสกุลเงิน 5 2 4 2" xfId="3516"/>
    <cellStyle name="เครื่องหมายสกุลเงิน 5 2 4 2 2" xfId="3517"/>
    <cellStyle name="เครื่องหมายสกุลเงิน 5 2 4 2 2 2" xfId="3518"/>
    <cellStyle name="เครื่องหมายสกุลเงิน 5 2 4 2 3" xfId="3519"/>
    <cellStyle name="เครื่องหมายสกุลเงิน 5 2 4 3" xfId="3520"/>
    <cellStyle name="เครื่องหมายสกุลเงิน 5 2 4 3 2" xfId="3521"/>
    <cellStyle name="เครื่องหมายสกุลเงิน 5 2 4 3 2 2" xfId="3522"/>
    <cellStyle name="เครื่องหมายสกุลเงิน 5 2 4 3 3" xfId="3523"/>
    <cellStyle name="เครื่องหมายสกุลเงิน 5 2 4 4" xfId="3524"/>
    <cellStyle name="เครื่องหมายสกุลเงิน 5 2 4 4 2" xfId="3525"/>
    <cellStyle name="เครื่องหมายสกุลเงิน 5 2 4 5" xfId="3526"/>
    <cellStyle name="เครื่องหมายสกุลเงิน 5 2 5" xfId="3527"/>
    <cellStyle name="เครื่องหมายสกุลเงิน 5 2 5 2" xfId="3528"/>
    <cellStyle name="เครื่องหมายสกุลเงิน 5 2 5 2 2" xfId="3529"/>
    <cellStyle name="เครื่องหมายสกุลเงิน 5 2 5 2 2 2" xfId="3530"/>
    <cellStyle name="เครื่องหมายสกุลเงิน 5 2 5 2 3" xfId="3531"/>
    <cellStyle name="เครื่องหมายสกุลเงิน 5 2 5 3" xfId="3532"/>
    <cellStyle name="เครื่องหมายสกุลเงิน 5 2 5 3 2" xfId="3533"/>
    <cellStyle name="เครื่องหมายสกุลเงิน 5 2 5 3 2 2" xfId="3534"/>
    <cellStyle name="เครื่องหมายสกุลเงิน 5 2 5 3 3" xfId="3535"/>
    <cellStyle name="เครื่องหมายสกุลเงิน 5 2 5 4" xfId="3536"/>
    <cellStyle name="เครื่องหมายสกุลเงิน 5 2 5 4 2" xfId="3537"/>
    <cellStyle name="เครื่องหมายสกุลเงิน 5 2 5 5" xfId="3538"/>
    <cellStyle name="เครื่องหมายสกุลเงิน 5 2 6" xfId="3539"/>
    <cellStyle name="เครื่องหมายสกุลเงิน 5 2 6 2" xfId="3540"/>
    <cellStyle name="เครื่องหมายสกุลเงิน 5 2 6 2 2" xfId="3541"/>
    <cellStyle name="เครื่องหมายสกุลเงิน 5 2 6 3" xfId="3542"/>
    <cellStyle name="เครื่องหมายสกุลเงิน 5 2 7" xfId="3543"/>
    <cellStyle name="เครื่องหมายสกุลเงิน 5 2 7 2" xfId="3544"/>
    <cellStyle name="เครื่องหมายสกุลเงิน 5 2 7 2 2" xfId="3545"/>
    <cellStyle name="เครื่องหมายสกุลเงิน 5 2 7 3" xfId="3546"/>
    <cellStyle name="เครื่องหมายสกุลเงิน 5 2 8" xfId="3547"/>
    <cellStyle name="เครื่องหมายสกุลเงิน 5 2 8 2" xfId="3548"/>
    <cellStyle name="เครื่องหมายสกุลเงิน 5 2 9" xfId="3549"/>
    <cellStyle name="เครื่องหมายสกุลเงิน 5 3" xfId="3550"/>
    <cellStyle name="เครื่องหมายสกุลเงิน 5 3 2" xfId="3551"/>
    <cellStyle name="เครื่องหมายสกุลเงิน 5 3 2 2" xfId="3552"/>
    <cellStyle name="เครื่องหมายสกุลเงิน 5 3 2 2 2" xfId="3553"/>
    <cellStyle name="เครื่องหมายสกุลเงิน 5 3 2 2 2 2" xfId="3554"/>
    <cellStyle name="เครื่องหมายสกุลเงิน 5 3 2 2 3" xfId="3555"/>
    <cellStyle name="เครื่องหมายสกุลเงิน 5 3 2 3" xfId="3556"/>
    <cellStyle name="เครื่องหมายสกุลเงิน 5 3 2 3 2" xfId="3557"/>
    <cellStyle name="เครื่องหมายสกุลเงิน 5 3 2 3 2 2" xfId="3558"/>
    <cellStyle name="เครื่องหมายสกุลเงิน 5 3 2 3 3" xfId="3559"/>
    <cellStyle name="เครื่องหมายสกุลเงิน 5 3 2 4" xfId="3560"/>
    <cellStyle name="เครื่องหมายสกุลเงิน 5 3 2 4 2" xfId="3561"/>
    <cellStyle name="เครื่องหมายสกุลเงิน 5 3 2 5" xfId="3562"/>
    <cellStyle name="เครื่องหมายสกุลเงิน 5 3 3" xfId="3563"/>
    <cellStyle name="เครื่องหมายสกุลเงิน 5 3 3 2" xfId="3564"/>
    <cellStyle name="เครื่องหมายสกุลเงิน 5 3 3 2 2" xfId="3565"/>
    <cellStyle name="เครื่องหมายสกุลเงิน 5 3 3 2 2 2" xfId="3566"/>
    <cellStyle name="เครื่องหมายสกุลเงิน 5 3 3 2 3" xfId="3567"/>
    <cellStyle name="เครื่องหมายสกุลเงิน 5 3 3 3" xfId="3568"/>
    <cellStyle name="เครื่องหมายสกุลเงิน 5 3 3 3 2" xfId="3569"/>
    <cellStyle name="เครื่องหมายสกุลเงิน 5 3 3 3 2 2" xfId="3570"/>
    <cellStyle name="เครื่องหมายสกุลเงิน 5 3 3 3 3" xfId="3571"/>
    <cellStyle name="เครื่องหมายสกุลเงิน 5 3 3 4" xfId="3572"/>
    <cellStyle name="เครื่องหมายสกุลเงิน 5 3 3 4 2" xfId="3573"/>
    <cellStyle name="เครื่องหมายสกุลเงิน 5 3 3 5" xfId="3574"/>
    <cellStyle name="เครื่องหมายสกุลเงิน 5 3 4" xfId="3575"/>
    <cellStyle name="เครื่องหมายสกุลเงิน 5 3 4 2" xfId="3576"/>
    <cellStyle name="เครื่องหมายสกุลเงิน 5 3 4 2 2" xfId="3577"/>
    <cellStyle name="เครื่องหมายสกุลเงิน 5 3 4 3" xfId="3578"/>
    <cellStyle name="เครื่องหมายสกุลเงิน 5 3 5" xfId="3579"/>
    <cellStyle name="เครื่องหมายสกุลเงิน 5 3 5 2" xfId="3580"/>
    <cellStyle name="เครื่องหมายสกุลเงิน 5 3 5 2 2" xfId="3581"/>
    <cellStyle name="เครื่องหมายสกุลเงิน 5 3 5 3" xfId="3582"/>
    <cellStyle name="เครื่องหมายสกุลเงิน 5 3 6" xfId="3583"/>
    <cellStyle name="เครื่องหมายสกุลเงิน 5 3 6 2" xfId="3584"/>
    <cellStyle name="เครื่องหมายสกุลเงิน 5 3 7" xfId="3585"/>
    <cellStyle name="เครื่องหมายสกุลเงิน 5 4" xfId="3586"/>
    <cellStyle name="เครื่องหมายสกุลเงิน 5 4 2" xfId="3587"/>
    <cellStyle name="เครื่องหมายสกุลเงิน 5 4 2 2" xfId="3588"/>
    <cellStyle name="เครื่องหมายสกุลเงิน 5 4 2 2 2" xfId="3589"/>
    <cellStyle name="เครื่องหมายสกุลเงิน 5 4 2 2 2 2" xfId="3590"/>
    <cellStyle name="เครื่องหมายสกุลเงิน 5 4 2 2 3" xfId="3591"/>
    <cellStyle name="เครื่องหมายสกุลเงิน 5 4 2 3" xfId="3592"/>
    <cellStyle name="เครื่องหมายสกุลเงิน 5 4 2 3 2" xfId="3593"/>
    <cellStyle name="เครื่องหมายสกุลเงิน 5 4 2 3 2 2" xfId="3594"/>
    <cellStyle name="เครื่องหมายสกุลเงิน 5 4 2 3 3" xfId="3595"/>
    <cellStyle name="เครื่องหมายสกุลเงิน 5 4 2 4" xfId="3596"/>
    <cellStyle name="เครื่องหมายสกุลเงิน 5 4 2 4 2" xfId="3597"/>
    <cellStyle name="เครื่องหมายสกุลเงิน 5 4 2 5" xfId="3598"/>
    <cellStyle name="เครื่องหมายสกุลเงิน 5 4 3" xfId="3599"/>
    <cellStyle name="เครื่องหมายสกุลเงิน 5 4 3 2" xfId="3600"/>
    <cellStyle name="เครื่องหมายสกุลเงิน 5 4 3 2 2" xfId="3601"/>
    <cellStyle name="เครื่องหมายสกุลเงิน 5 4 3 2 2 2" xfId="3602"/>
    <cellStyle name="เครื่องหมายสกุลเงิน 5 4 3 2 3" xfId="3603"/>
    <cellStyle name="เครื่องหมายสกุลเงิน 5 4 3 3" xfId="3604"/>
    <cellStyle name="เครื่องหมายสกุลเงิน 5 4 3 3 2" xfId="3605"/>
    <cellStyle name="เครื่องหมายสกุลเงิน 5 4 3 3 2 2" xfId="3606"/>
    <cellStyle name="เครื่องหมายสกุลเงิน 5 4 3 3 3" xfId="3607"/>
    <cellStyle name="เครื่องหมายสกุลเงิน 5 4 3 4" xfId="3608"/>
    <cellStyle name="เครื่องหมายสกุลเงิน 5 4 3 4 2" xfId="3609"/>
    <cellStyle name="เครื่องหมายสกุลเงิน 5 4 3 5" xfId="3610"/>
    <cellStyle name="เครื่องหมายสกุลเงิน 5 4 4" xfId="3611"/>
    <cellStyle name="เครื่องหมายสกุลเงิน 5 4 4 2" xfId="3612"/>
    <cellStyle name="เครื่องหมายสกุลเงิน 5 4 4 2 2" xfId="3613"/>
    <cellStyle name="เครื่องหมายสกุลเงิน 5 4 4 3" xfId="3614"/>
    <cellStyle name="เครื่องหมายสกุลเงิน 5 4 5" xfId="3615"/>
    <cellStyle name="เครื่องหมายสกุลเงิน 5 4 5 2" xfId="3616"/>
    <cellStyle name="เครื่องหมายสกุลเงิน 5 4 5 2 2" xfId="3617"/>
    <cellStyle name="เครื่องหมายสกุลเงิน 5 4 5 3" xfId="3618"/>
    <cellStyle name="เครื่องหมายสกุลเงิน 5 4 6" xfId="3619"/>
    <cellStyle name="เครื่องหมายสกุลเงิน 5 4 6 2" xfId="3620"/>
    <cellStyle name="เครื่องหมายสกุลเงิน 5 4 7" xfId="3621"/>
    <cellStyle name="เครื่องหมายสกุลเงิน 5 5" xfId="3622"/>
    <cellStyle name="เครื่องหมายสกุลเงิน 5 5 2" xfId="3623"/>
    <cellStyle name="เครื่องหมายสกุลเงิน 5 5 2 2" xfId="3624"/>
    <cellStyle name="เครื่องหมายสกุลเงิน 5 5 2 2 2" xfId="3625"/>
    <cellStyle name="เครื่องหมายสกุลเงิน 5 5 2 3" xfId="3626"/>
    <cellStyle name="เครื่องหมายสกุลเงิน 5 5 3" xfId="3627"/>
    <cellStyle name="เครื่องหมายสกุลเงิน 5 5 3 2" xfId="3628"/>
    <cellStyle name="เครื่องหมายสกุลเงิน 5 5 3 2 2" xfId="3629"/>
    <cellStyle name="เครื่องหมายสกุลเงิน 5 5 3 3" xfId="3630"/>
    <cellStyle name="เครื่องหมายสกุลเงิน 5 5 4" xfId="3631"/>
    <cellStyle name="เครื่องหมายสกุลเงิน 5 5 4 2" xfId="3632"/>
    <cellStyle name="เครื่องหมายสกุลเงิน 5 5 5" xfId="3633"/>
    <cellStyle name="เครื่องหมายสกุลเงิน 5 6" xfId="3634"/>
    <cellStyle name="เครื่องหมายสกุลเงิน 5 6 2" xfId="3635"/>
    <cellStyle name="เครื่องหมายสกุลเงิน 5 6 2 2" xfId="3636"/>
    <cellStyle name="เครื่องหมายสกุลเงิน 5 6 2 2 2" xfId="3637"/>
    <cellStyle name="เครื่องหมายสกุลเงิน 5 6 2 3" xfId="3638"/>
    <cellStyle name="เครื่องหมายสกุลเงิน 5 6 3" xfId="3639"/>
    <cellStyle name="เครื่องหมายสกุลเงิน 5 6 3 2" xfId="3640"/>
    <cellStyle name="เครื่องหมายสกุลเงิน 5 6 3 2 2" xfId="3641"/>
    <cellStyle name="เครื่องหมายสกุลเงิน 5 6 3 3" xfId="3642"/>
    <cellStyle name="เครื่องหมายสกุลเงิน 5 6 4" xfId="3643"/>
    <cellStyle name="เครื่องหมายสกุลเงิน 5 6 4 2" xfId="3644"/>
    <cellStyle name="เครื่องหมายสกุลเงิน 5 6 5" xfId="3645"/>
    <cellStyle name="เครื่องหมายสกุลเงิน 5 7" xfId="3646"/>
    <cellStyle name="เครื่องหมายสกุลเงิน 5 7 2" xfId="3647"/>
    <cellStyle name="เครื่องหมายสกุลเงิน 5 7 2 2" xfId="3648"/>
    <cellStyle name="เครื่องหมายสกุลเงิน 5 7 3" xfId="3649"/>
    <cellStyle name="เครื่องหมายสกุลเงิน 5 8" xfId="3650"/>
    <cellStyle name="เครื่องหมายสกุลเงิน 5 8 2" xfId="3651"/>
    <cellStyle name="เครื่องหมายสกุลเงิน 5 8 2 2" xfId="3652"/>
    <cellStyle name="เครื่องหมายสกุลเงิน 5 8 3" xfId="3653"/>
    <cellStyle name="เครื่องหมายสกุลเงิน 5 9" xfId="3654"/>
    <cellStyle name="เครื่องหมายสกุลเงิน 5 9 2" xfId="3655"/>
    <cellStyle name="เครื่องหมายสกุลเงิน 6" xfId="3656"/>
    <cellStyle name="เครื่องหมายสกุลเงิน 6 2" xfId="3657"/>
    <cellStyle name="เครื่องหมายสกุลเงิน 6 2 2" xfId="3658"/>
    <cellStyle name="เครื่องหมายสกุลเงิน 6 2 2 2" xfId="3659"/>
    <cellStyle name="เครื่องหมายสกุลเงิน 6 2 2 3" xfId="3660"/>
    <cellStyle name="เครื่องหมายสกุลเงิน 6 2 3" xfId="3661"/>
    <cellStyle name="เครื่องหมายสกุลเงิน 6 2 3 2" xfId="3662"/>
    <cellStyle name="เครื่องหมายสกุลเงิน 6 2 3 3" xfId="3663"/>
    <cellStyle name="เครื่องหมายสกุลเงิน 6 2 4" xfId="3664"/>
    <cellStyle name="เครื่องหมายสกุลเงิน 6 2 5" xfId="3665"/>
    <cellStyle name="เครื่องหมายสกุลเงิน 6 3" xfId="3666"/>
    <cellStyle name="เครื่องหมายสกุลเงิน 6 3 2" xfId="3667"/>
    <cellStyle name="เครื่องหมายสกุลเงิน 6 3 2 2" xfId="3668"/>
    <cellStyle name="เครื่องหมายสกุลเงิน 6 3 2 3" xfId="3669"/>
    <cellStyle name="เครื่องหมายสกุลเงิน 6 3 3" xfId="3670"/>
    <cellStyle name="เครื่องหมายสกุลเงิน 6 3 3 2" xfId="3671"/>
    <cellStyle name="เครื่องหมายสกุลเงิน 6 3 3 3" xfId="3672"/>
    <cellStyle name="เครื่องหมายสกุลเงิน 6 3 4" xfId="3673"/>
    <cellStyle name="เครื่องหมายสกุลเงิน 6 3 5" xfId="3674"/>
    <cellStyle name="เครื่องหมายสกุลเงิน 6 4" xfId="3675"/>
    <cellStyle name="เครื่องหมายสกุลเงิน 6 4 2" xfId="3676"/>
    <cellStyle name="เครื่องหมายสกุลเงิน 6 4 3" xfId="3677"/>
    <cellStyle name="เครื่องหมายสกุลเงิน 6 5" xfId="3678"/>
    <cellStyle name="เครื่องหมายสกุลเงิน 6 5 2" xfId="3679"/>
    <cellStyle name="เครื่องหมายสกุลเงิน 6 5 3" xfId="3680"/>
    <cellStyle name="เครื่องหมายสกุลเงิน 6 6" xfId="3681"/>
    <cellStyle name="เครื่องหมายสกุลเงิน 6 7" xfId="3682"/>
    <cellStyle name="เครื่องหมายสกุลเงิน 7" xfId="3683"/>
    <cellStyle name="เครื่องหมายสกุลเงิน 7 2" xfId="3684"/>
    <cellStyle name="เครื่องหมายสกุลเงิน 7 2 2" xfId="3685"/>
    <cellStyle name="เครื่องหมายสกุลเงิน 7 2 2 2" xfId="3686"/>
    <cellStyle name="เครื่องหมายสกุลเงิน 7 2 2 3" xfId="3687"/>
    <cellStyle name="เครื่องหมายสกุลเงิน 7 2 3" xfId="3688"/>
    <cellStyle name="เครื่องหมายสกุลเงิน 7 2 3 2" xfId="3689"/>
    <cellStyle name="เครื่องหมายสกุลเงิน 7 2 3 3" xfId="3690"/>
    <cellStyle name="เครื่องหมายสกุลเงิน 7 2 4" xfId="3691"/>
    <cellStyle name="เครื่องหมายสกุลเงิน 7 2 5" xfId="3692"/>
    <cellStyle name="เครื่องหมายสกุลเงิน 7 3" xfId="3693"/>
    <cellStyle name="เครื่องหมายสกุลเงิน 7 3 2" xfId="3694"/>
    <cellStyle name="เครื่องหมายสกุลเงิน 7 3 2 2" xfId="3695"/>
    <cellStyle name="เครื่องหมายสกุลเงิน 7 3 2 3" xfId="3696"/>
    <cellStyle name="เครื่องหมายสกุลเงิน 7 3 3" xfId="3697"/>
    <cellStyle name="เครื่องหมายสกุลเงิน 7 3 3 2" xfId="3698"/>
    <cellStyle name="เครื่องหมายสกุลเงิน 7 3 3 3" xfId="3699"/>
    <cellStyle name="เครื่องหมายสกุลเงิน 7 3 4" xfId="3700"/>
    <cellStyle name="เครื่องหมายสกุลเงิน 7 3 5" xfId="3701"/>
    <cellStyle name="เครื่องหมายสกุลเงิน 7 4" xfId="3702"/>
    <cellStyle name="เครื่องหมายสกุลเงิน 7 4 2" xfId="3703"/>
    <cellStyle name="เครื่องหมายสกุลเงิน 7 4 2 2" xfId="3704"/>
    <cellStyle name="เครื่องหมายสกุลเงิน 7 4 2 3" xfId="3705"/>
    <cellStyle name="เครื่องหมายสกุลเงิน 7 4 3" xfId="3706"/>
    <cellStyle name="เครื่องหมายสกุลเงิน 7 4 3 2" xfId="3707"/>
    <cellStyle name="เครื่องหมายสกุลเงิน 7 4 3 3" xfId="3708"/>
    <cellStyle name="เครื่องหมายสกุลเงิน 7 4 4" xfId="3709"/>
    <cellStyle name="เครื่องหมายสกุลเงิน 7 4 5" xfId="3710"/>
    <cellStyle name="เครื่องหมายสกุลเงิน 7 5" xfId="3711"/>
    <cellStyle name="เครื่องหมายสกุลเงิน 7 5 2" xfId="3712"/>
    <cellStyle name="เครื่องหมายสกุลเงิน 7 5 3" xfId="3713"/>
    <cellStyle name="เครื่องหมายสกุลเงิน 7 6" xfId="3714"/>
    <cellStyle name="เครื่องหมายสกุลเงิน 7 6 2" xfId="3715"/>
    <cellStyle name="เครื่องหมายสกุลเงิน 7 6 3" xfId="3716"/>
    <cellStyle name="เครื่องหมายสกุลเงิน 7 7" xfId="3717"/>
    <cellStyle name="เครื่องหมายสกุลเงิน 7 8" xfId="3718"/>
    <cellStyle name="เครื่องหมายสกุลเงิน 8" xfId="3719"/>
    <cellStyle name="เครื่องหมายสกุลเงิน 8 2" xfId="3720"/>
    <cellStyle name="เครื่องหมายสกุลเงิน 8 2 2" xfId="3721"/>
    <cellStyle name="เครื่องหมายสกุลเงิน 8 2 3" xfId="3722"/>
    <cellStyle name="เครื่องหมายสกุลเงิน 8 3" xfId="3723"/>
    <cellStyle name="เครื่องหมายสกุลเงิน 8 3 2" xfId="3724"/>
    <cellStyle name="เครื่องหมายสกุลเงิน 8 3 3" xfId="3725"/>
    <cellStyle name="เครื่องหมายสกุลเงิน 8 4" xfId="3726"/>
    <cellStyle name="เครื่องหมายสกุลเงิน 8 5" xfId="3727"/>
    <cellStyle name="เครื่องหมายสกุลเงิน 9" xfId="3728"/>
    <cellStyle name="เครื่องหมายสกุลเงิน 9 2" xfId="3729"/>
    <cellStyle name="เครื่องหมายสกุลเงิน 9 2 2" xfId="3730"/>
    <cellStyle name="เครื่องหมายสกุลเงิน 9 2 3" xfId="3731"/>
    <cellStyle name="เครื่องหมายสกุลเงิน 9 3" xfId="3732"/>
    <cellStyle name="เครื่องหมายสกุลเงิน 9 3 2" xfId="3733"/>
    <cellStyle name="เครื่องหมายสกุลเงิน 9 3 3" xfId="3734"/>
    <cellStyle name="เครื่องหมายสกุลเงิน 9 4" xfId="3735"/>
    <cellStyle name="เครื่องหมายสกุลเงิน 9 5" xfId="3736"/>
    <cellStyle name="ปกติ" xfId="0" builtinId="0"/>
    <cellStyle name="ปกติ 2" xfId="3737"/>
    <cellStyle name="ปกติ 3" xfId="3738"/>
    <cellStyle name="ปกติ 3 2" xfId="3744"/>
    <cellStyle name="ปกติ 4" xfId="3739"/>
    <cellStyle name="ปกติ 5" xfId="3740"/>
    <cellStyle name="เปอร์เซ็นต์ 2" xfId="3741"/>
    <cellStyle name="เปอร์เซ็นต์ 2 2" xfId="37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48;&#3619;&#3656;&#3591;&#3619;&#3633;&#3604;&#3631;&#3611;&#3637;6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2;&#3641;&#3609;%2061/&#3611;&#3619;&#3632;&#3594;&#3640;&#3617;&#3648;&#3619;&#3656;&#3591;&#3619;&#3633;&#3604;&#3631;%20&#3611;&#3637;61/&#3648;&#3619;&#3656;&#3591;&#3619;&#3633;&#3604;&#3631;%20&#3592;&#3609;&#3607;.%201.61/&#3619;&#3634;&#3618;&#3591;&#3634;&#3609;&#3588;&#3623;&#3634;&#3617;&#3585;&#3657;&#3634;&#3623;&#3627;&#3609;&#3657;&#3634;&#3591;&#3610;&#3621;&#3591;&#3607;&#3640;&#3609;%20&#3592;&#3609;&#3607;.1.61%20(&#3627;&#3621;&#3633;&#358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9;&#3636;&#3623;%20&#3611;&#3637;%2061/&#3611;&#3619;&#3632;&#3594;&#3640;&#3617;&#3648;&#3619;&#3656;&#3591;&#3619;&#3633;&#3604;/&#3648;&#3592;&#3657;&#3634;&#3627;&#3609;&#3657;&#3634;&#3607;&#3637;&#3656;/&#3588;&#3619;&#3633;&#3657;&#3591;&#3607;&#3637;&#3656;%204/&#3585;&#3617;&#3588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ร."/>
      <sheetName val="สลก.ตร."/>
      <sheetName val="ตท."/>
      <sheetName val="สท."/>
      <sheetName val="สง.ก.ต.ช."/>
      <sheetName val="บ.ตร."/>
      <sheetName val="วน."/>
      <sheetName val="สบร."/>
      <sheetName val="สยศ.ตร."/>
      <sheetName val="สกบ."/>
      <sheetName val="สกพ."/>
      <sheetName val="สงป."/>
      <sheetName val="กมค."/>
      <sheetName val="สง.ก.ตร."/>
      <sheetName val="จต."/>
      <sheetName val="สตส."/>
      <sheetName val="บช.น."/>
      <sheetName val="ภ.1"/>
      <sheetName val="ภ.2"/>
      <sheetName val="ภ.3"/>
      <sheetName val="ภ.4"/>
      <sheetName val="ภ.5"/>
      <sheetName val="ภ.6"/>
      <sheetName val="ภ.7"/>
      <sheetName val="ภ.8"/>
      <sheetName val="ภ.9"/>
      <sheetName val="ศชต."/>
      <sheetName val="บช.ก."/>
      <sheetName val="บช.ปส."/>
      <sheetName val="บช.ส."/>
      <sheetName val="สตม."/>
      <sheetName val="บช.ตชด."/>
      <sheetName val="สง.นรป."/>
      <sheetName val="สพฐ.ตร."/>
      <sheetName val="สทส."/>
      <sheetName val="บช.ศ."/>
      <sheetName val="รร.นรต."/>
      <sheetName val="รพ.ตร."/>
      <sheetName val="สรุป"/>
      <sheetName val="Sheet2"/>
      <sheetName val="Sheet3"/>
      <sheetName val="Sheet4"/>
      <sheetName val="เปรียบเทียบ"/>
      <sheetName val="Sheet6"/>
      <sheetName val="Sheet1"/>
      <sheetName val="รายจ่ายอื่น"/>
      <sheetName val="Sheet5"/>
    </sheetNames>
    <sheetDataSet>
      <sheetData sheetId="0">
        <row r="35">
          <cell r="K35">
            <v>377000</v>
          </cell>
          <cell r="L35">
            <v>1</v>
          </cell>
        </row>
      </sheetData>
      <sheetData sheetId="1">
        <row r="32">
          <cell r="K32">
            <v>4249200</v>
          </cell>
          <cell r="L32">
            <v>5</v>
          </cell>
        </row>
      </sheetData>
      <sheetData sheetId="2">
        <row r="32">
          <cell r="K32">
            <v>530800</v>
          </cell>
          <cell r="L32">
            <v>5</v>
          </cell>
        </row>
      </sheetData>
      <sheetData sheetId="3">
        <row r="38">
          <cell r="K38">
            <v>731200</v>
          </cell>
          <cell r="L38">
            <v>11</v>
          </cell>
        </row>
      </sheetData>
      <sheetData sheetId="4" refreshError="1"/>
      <sheetData sheetId="5">
        <row r="53">
          <cell r="K53">
            <v>11898000</v>
          </cell>
          <cell r="L53">
            <v>13</v>
          </cell>
        </row>
        <row r="54">
          <cell r="K54">
            <v>1081150000</v>
          </cell>
          <cell r="L54">
            <v>10</v>
          </cell>
        </row>
      </sheetData>
      <sheetData sheetId="6">
        <row r="28">
          <cell r="K28">
            <v>210000</v>
          </cell>
          <cell r="L28">
            <v>1</v>
          </cell>
        </row>
      </sheetData>
      <sheetData sheetId="7">
        <row r="29">
          <cell r="K29">
            <v>5000000</v>
          </cell>
          <cell r="L29">
            <v>1</v>
          </cell>
        </row>
      </sheetData>
      <sheetData sheetId="8">
        <row r="40">
          <cell r="K40">
            <v>8946100</v>
          </cell>
          <cell r="L40">
            <v>13</v>
          </cell>
        </row>
      </sheetData>
      <sheetData sheetId="9">
        <row r="82">
          <cell r="K82">
            <v>520886500</v>
          </cell>
          <cell r="L82">
            <v>30</v>
          </cell>
        </row>
        <row r="83">
          <cell r="K83">
            <v>2508367100</v>
          </cell>
          <cell r="L83">
            <v>16</v>
          </cell>
        </row>
        <row r="84">
          <cell r="K84">
            <v>4000163500</v>
          </cell>
          <cell r="L84">
            <v>3</v>
          </cell>
        </row>
      </sheetData>
      <sheetData sheetId="10">
        <row r="60">
          <cell r="K60">
            <v>13272800</v>
          </cell>
          <cell r="L60">
            <v>31</v>
          </cell>
        </row>
        <row r="61">
          <cell r="K61">
            <v>59920000</v>
          </cell>
          <cell r="L61">
            <v>1</v>
          </cell>
        </row>
      </sheetData>
      <sheetData sheetId="11">
        <row r="38">
          <cell r="K38">
            <v>3261600</v>
          </cell>
          <cell r="L38">
            <v>12</v>
          </cell>
        </row>
      </sheetData>
      <sheetData sheetId="12">
        <row r="42">
          <cell r="K42">
            <v>4166400</v>
          </cell>
          <cell r="L42">
            <v>10</v>
          </cell>
        </row>
        <row r="43">
          <cell r="K43">
            <v>32290500</v>
          </cell>
          <cell r="L43">
            <v>2</v>
          </cell>
        </row>
      </sheetData>
      <sheetData sheetId="13">
        <row r="32">
          <cell r="K32">
            <v>3497000</v>
          </cell>
          <cell r="L32">
            <v>6</v>
          </cell>
        </row>
      </sheetData>
      <sheetData sheetId="14">
        <row r="32">
          <cell r="K32">
            <v>2908700</v>
          </cell>
          <cell r="L32">
            <v>4</v>
          </cell>
        </row>
      </sheetData>
      <sheetData sheetId="15">
        <row r="34">
          <cell r="K34">
            <v>2550600</v>
          </cell>
          <cell r="L34">
            <v>7</v>
          </cell>
        </row>
      </sheetData>
      <sheetData sheetId="16">
        <row r="130">
          <cell r="K130">
            <v>138754400</v>
          </cell>
          <cell r="L130">
            <v>78</v>
          </cell>
        </row>
        <row r="131">
          <cell r="K131">
            <v>224180000</v>
          </cell>
          <cell r="L131">
            <v>15</v>
          </cell>
        </row>
      </sheetData>
      <sheetData sheetId="17">
        <row r="45">
          <cell r="K45">
            <v>22169000</v>
          </cell>
          <cell r="L45">
            <v>6</v>
          </cell>
        </row>
        <row r="46">
          <cell r="K46">
            <v>141700000</v>
          </cell>
          <cell r="L46">
            <v>9</v>
          </cell>
        </row>
      </sheetData>
      <sheetData sheetId="18">
        <row r="45">
          <cell r="K45">
            <v>332100</v>
          </cell>
          <cell r="L45">
            <v>2</v>
          </cell>
        </row>
        <row r="46">
          <cell r="K46">
            <v>210520800</v>
          </cell>
          <cell r="L46">
            <v>12</v>
          </cell>
        </row>
      </sheetData>
      <sheetData sheetId="19">
        <row r="59">
          <cell r="K59">
            <v>22486300</v>
          </cell>
          <cell r="L59">
            <v>17</v>
          </cell>
        </row>
        <row r="60">
          <cell r="K60">
            <v>50570100</v>
          </cell>
          <cell r="L60">
            <v>5</v>
          </cell>
        </row>
      </sheetData>
      <sheetData sheetId="20">
        <row r="50">
          <cell r="K50">
            <v>22046500</v>
          </cell>
          <cell r="L50">
            <v>15</v>
          </cell>
        </row>
        <row r="51">
          <cell r="K51">
            <v>61878000</v>
          </cell>
          <cell r="L51">
            <v>4</v>
          </cell>
        </row>
      </sheetData>
      <sheetData sheetId="21">
        <row r="99">
          <cell r="K99">
            <v>49048000</v>
          </cell>
          <cell r="L99">
            <v>49</v>
          </cell>
        </row>
        <row r="100">
          <cell r="K100">
            <v>236822600</v>
          </cell>
          <cell r="L100">
            <v>17</v>
          </cell>
        </row>
      </sheetData>
      <sheetData sheetId="22">
        <row r="51">
          <cell r="K51">
            <v>13642900</v>
          </cell>
          <cell r="L51">
            <v>14</v>
          </cell>
        </row>
        <row r="52">
          <cell r="K52">
            <v>125130000</v>
          </cell>
          <cell r="L52">
            <v>7</v>
          </cell>
        </row>
      </sheetData>
      <sheetData sheetId="23">
        <row r="54">
          <cell r="K54">
            <v>17641500</v>
          </cell>
          <cell r="L54">
            <v>10</v>
          </cell>
        </row>
        <row r="55">
          <cell r="K55">
            <v>121163000</v>
          </cell>
          <cell r="L55">
            <v>12</v>
          </cell>
        </row>
      </sheetData>
      <sheetData sheetId="24">
        <row r="62">
          <cell r="K62">
            <v>17395200</v>
          </cell>
          <cell r="L62">
            <v>16</v>
          </cell>
        </row>
        <row r="63">
          <cell r="K63">
            <v>180661000</v>
          </cell>
          <cell r="L63">
            <v>11</v>
          </cell>
        </row>
      </sheetData>
      <sheetData sheetId="25">
        <row r="45">
          <cell r="K45">
            <v>7976500</v>
          </cell>
          <cell r="L45">
            <v>6</v>
          </cell>
        </row>
        <row r="46">
          <cell r="K46">
            <v>126962000</v>
          </cell>
          <cell r="L46">
            <v>8</v>
          </cell>
        </row>
      </sheetData>
      <sheetData sheetId="26">
        <row r="106">
          <cell r="K106">
            <v>122203100</v>
          </cell>
          <cell r="L106">
            <v>47</v>
          </cell>
        </row>
        <row r="107">
          <cell r="K107">
            <v>248651000</v>
          </cell>
          <cell r="L107">
            <v>21</v>
          </cell>
        </row>
      </sheetData>
      <sheetData sheetId="27">
        <row r="78">
          <cell r="K78">
            <v>41989100</v>
          </cell>
          <cell r="L78">
            <v>42</v>
          </cell>
        </row>
        <row r="79">
          <cell r="K79">
            <v>203946000</v>
          </cell>
          <cell r="L79">
            <v>8</v>
          </cell>
        </row>
      </sheetData>
      <sheetData sheetId="28">
        <row r="59">
          <cell r="K59">
            <v>71059900</v>
          </cell>
          <cell r="L59">
            <v>25</v>
          </cell>
        </row>
        <row r="60">
          <cell r="K60">
            <v>170059400</v>
          </cell>
          <cell r="L60">
            <v>6</v>
          </cell>
        </row>
      </sheetData>
      <sheetData sheetId="29">
        <row r="49">
          <cell r="K49">
            <v>34702400</v>
          </cell>
          <cell r="L49">
            <v>9</v>
          </cell>
        </row>
        <row r="50">
          <cell r="K50">
            <v>124192900</v>
          </cell>
          <cell r="L50">
            <v>9</v>
          </cell>
        </row>
      </sheetData>
      <sheetData sheetId="30">
        <row r="104">
          <cell r="K104">
            <v>36584800</v>
          </cell>
          <cell r="L104">
            <v>60</v>
          </cell>
        </row>
        <row r="105">
          <cell r="K105">
            <v>244916000</v>
          </cell>
          <cell r="L105">
            <v>13</v>
          </cell>
        </row>
      </sheetData>
      <sheetData sheetId="31">
        <row r="125">
          <cell r="K125">
            <v>135342200</v>
          </cell>
          <cell r="L125">
            <v>54</v>
          </cell>
        </row>
        <row r="126">
          <cell r="K126">
            <v>331389900</v>
          </cell>
          <cell r="L126">
            <v>39</v>
          </cell>
        </row>
      </sheetData>
      <sheetData sheetId="32" refreshError="1"/>
      <sheetData sheetId="33">
        <row r="63">
          <cell r="K63">
            <v>11784900</v>
          </cell>
          <cell r="L63">
            <v>15</v>
          </cell>
        </row>
        <row r="64">
          <cell r="K64">
            <v>146709000</v>
          </cell>
          <cell r="L64">
            <v>19</v>
          </cell>
        </row>
      </sheetData>
      <sheetData sheetId="34">
        <row r="65">
          <cell r="K65">
            <v>18183000</v>
          </cell>
          <cell r="L65">
            <v>34</v>
          </cell>
        </row>
        <row r="66">
          <cell r="K66">
            <v>6873900</v>
          </cell>
          <cell r="L66">
            <v>2</v>
          </cell>
        </row>
      </sheetData>
      <sheetData sheetId="35">
        <row r="58">
          <cell r="K58">
            <v>7125600</v>
          </cell>
          <cell r="L58">
            <v>18</v>
          </cell>
        </row>
        <row r="59">
          <cell r="K59">
            <v>299038100</v>
          </cell>
          <cell r="L59">
            <v>10</v>
          </cell>
        </row>
      </sheetData>
      <sheetData sheetId="36">
        <row r="61">
          <cell r="K61">
            <v>16541000</v>
          </cell>
          <cell r="L61">
            <v>25</v>
          </cell>
        </row>
        <row r="62">
          <cell r="K62">
            <v>82517000</v>
          </cell>
          <cell r="L62">
            <v>6</v>
          </cell>
        </row>
      </sheetData>
      <sheetData sheetId="37">
        <row r="48">
          <cell r="K48">
            <v>9232600</v>
          </cell>
          <cell r="L48">
            <v>17</v>
          </cell>
        </row>
        <row r="49">
          <cell r="K49">
            <v>18940000</v>
          </cell>
          <cell r="L49">
            <v>3</v>
          </cell>
        </row>
      </sheetData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>
        <row r="13">
          <cell r="F13">
            <v>28380000</v>
          </cell>
        </row>
        <row r="19">
          <cell r="F19">
            <v>1305800</v>
          </cell>
        </row>
        <row r="20">
          <cell r="F20">
            <v>1305800</v>
          </cell>
        </row>
        <row r="46">
          <cell r="F46">
            <v>310000</v>
          </cell>
        </row>
        <row r="47">
          <cell r="F47">
            <v>464000</v>
          </cell>
        </row>
        <row r="48">
          <cell r="F48">
            <v>168000</v>
          </cell>
        </row>
        <row r="49">
          <cell r="F49">
            <v>110600</v>
          </cell>
        </row>
        <row r="50">
          <cell r="F50">
            <v>12000</v>
          </cell>
        </row>
        <row r="51">
          <cell r="F51">
            <v>35000</v>
          </cell>
        </row>
        <row r="52">
          <cell r="F52">
            <v>92800</v>
          </cell>
        </row>
        <row r="53">
          <cell r="F53">
            <v>39000</v>
          </cell>
        </row>
        <row r="54">
          <cell r="F54">
            <v>6000</v>
          </cell>
        </row>
        <row r="55">
          <cell r="F55">
            <v>45500</v>
          </cell>
        </row>
        <row r="57">
          <cell r="F57">
            <v>4704000</v>
          </cell>
        </row>
        <row r="58">
          <cell r="F58">
            <v>1887000</v>
          </cell>
        </row>
        <row r="59">
          <cell r="F59">
            <v>1080000</v>
          </cell>
        </row>
        <row r="96">
          <cell r="F96">
            <v>16602700</v>
          </cell>
        </row>
        <row r="97">
          <cell r="F97">
            <v>19226900</v>
          </cell>
        </row>
        <row r="98">
          <cell r="F98">
            <v>19796100</v>
          </cell>
        </row>
        <row r="99">
          <cell r="F99">
            <v>14845000</v>
          </cell>
        </row>
        <row r="138">
          <cell r="F138">
            <v>480000</v>
          </cell>
        </row>
        <row r="139">
          <cell r="F139">
            <v>97206000</v>
          </cell>
        </row>
      </sheetData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 ปี60"/>
      <sheetName val="Sheet2"/>
      <sheetName val="ต้นฉบับ"/>
      <sheetName val="ตร."/>
      <sheetName val="บช.น."/>
      <sheetName val="ภ.1"/>
      <sheetName val="ภ.2"/>
      <sheetName val="ภ.3"/>
      <sheetName val="ภ.4"/>
      <sheetName val="ภ.5"/>
      <sheetName val="ภ.6 "/>
      <sheetName val="ภ.7 "/>
      <sheetName val="ภ.8 "/>
      <sheetName val="ภ.9 "/>
      <sheetName val="บช.ก. "/>
      <sheetName val="บช.ทท."/>
      <sheetName val="ปส."/>
      <sheetName val="ส."/>
      <sheetName val="สตม."/>
      <sheetName val="ตชด. "/>
      <sheetName val="ตชด. รายจ่ายอื่น"/>
      <sheetName val="สพฐ.ตร. "/>
      <sheetName val="สพฐ.ตร.  รายจ่ายอื่น"/>
      <sheetName val="สทส."/>
      <sheetName val="สทส. รายจ่ายอื่น"/>
      <sheetName val="บช.ศ."/>
      <sheetName val="รร.นรต."/>
      <sheetName val="รพ.ตร."/>
      <sheetName val="สยศ.ตร."/>
      <sheetName val="สกบ. "/>
      <sheetName val="สกพ. "/>
      <sheetName val="สงป."/>
      <sheetName val="กมค."/>
      <sheetName val="ก.ตร."/>
      <sheetName val="จต."/>
      <sheetName val="สตส."/>
      <sheetName val="สลก."/>
      <sheetName val="ตท."/>
      <sheetName val="สท."/>
      <sheetName val="บ.ตร."/>
      <sheetName val="ก.ต.ช."/>
      <sheetName val="วน."/>
      <sheetName val="สบร."/>
      <sheetName val="ภ.3หมดแล้ว"/>
      <sheetName val=" อื่นฯ ศชต."/>
      <sheetName val=" อื่นฯ สพฐ."/>
      <sheetName val="สทส.หมดแล้ว"/>
      <sheetName val="อื่นฯ สตม."/>
      <sheetName val="ลำดับหน้า"/>
      <sheetName val="ภ.2 งบ จว."/>
      <sheetName val="ภ.5 งบ จว"/>
      <sheetName val="ภ.7 งบ จว."/>
      <sheetName val="สตม. งบ จว."/>
      <sheetName val="Sheet1"/>
      <sheetName val="พ.ร.บ.เพิ่มเติม"/>
      <sheetName val="รายจ่ายอื่น(รองหรั่ง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H5" t="str">
            <v xml:space="preserve">ความก้าวหน้า/ปัญหา 
ประชุมระดับ ตร.
 ครั้งที่ 1/2561
วันที่ 23 พ.ย.60 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นท.- กมค. ครั้งที่ 1-61 "/>
      <sheetName val="สรุป"/>
    </sheetNames>
    <sheetDataSet>
      <sheetData sheetId="0">
        <row r="154">
          <cell r="I154" t="str">
            <v>กม.(4) ขอรับความเห็นชอบกระบวนการขอซื้อขอจ้าง</v>
          </cell>
        </row>
        <row r="155">
          <cell r="I155" t="str">
            <v>คด.(10) กำลังดำเนินการจัดซื้อ คาดว่าประมาณเดือน ธ.ค. จัดซื้อเรียบร้อย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N12"/>
  <sheetViews>
    <sheetView zoomScale="85" zoomScaleNormal="85" workbookViewId="0">
      <selection activeCell="G9" sqref="G9"/>
    </sheetView>
  </sheetViews>
  <sheetFormatPr defaultColWidth="10" defaultRowHeight="23.25" x14ac:dyDescent="0.35"/>
  <cols>
    <col min="1" max="1" width="38.5703125" style="125" customWidth="1"/>
    <col min="2" max="2" width="8.42578125" style="126" bestFit="1" customWidth="1"/>
    <col min="3" max="3" width="23.42578125" style="125" customWidth="1"/>
    <col min="4" max="4" width="8.42578125" style="125" bestFit="1" customWidth="1"/>
    <col min="5" max="5" width="23.7109375" style="125" customWidth="1"/>
    <col min="6" max="6" width="8.42578125" style="125" bestFit="1" customWidth="1"/>
    <col min="7" max="7" width="24.5703125" style="125" customWidth="1"/>
    <col min="8" max="16384" width="10" style="125"/>
  </cols>
  <sheetData>
    <row r="1" spans="1:14" s="128" customFormat="1" x14ac:dyDescent="0.35">
      <c r="A1" s="314" t="s">
        <v>140</v>
      </c>
      <c r="B1" s="314"/>
      <c r="C1" s="314"/>
      <c r="D1" s="314"/>
      <c r="E1" s="314"/>
      <c r="F1" s="314"/>
      <c r="G1" s="314"/>
      <c r="H1" s="162"/>
      <c r="I1" s="162"/>
      <c r="J1" s="162"/>
      <c r="K1" s="162"/>
      <c r="L1" s="162"/>
      <c r="M1" s="162"/>
      <c r="N1" s="164"/>
    </row>
    <row r="2" spans="1:14" s="128" customFormat="1" x14ac:dyDescent="0.35">
      <c r="A2" s="314" t="e">
        <f>+#REF!</f>
        <v>#REF!</v>
      </c>
      <c r="B2" s="314"/>
      <c r="C2" s="314"/>
      <c r="D2" s="314"/>
      <c r="E2" s="314"/>
      <c r="F2" s="314"/>
      <c r="G2" s="314"/>
      <c r="H2" s="162"/>
      <c r="I2" s="162"/>
      <c r="J2" s="162"/>
      <c r="K2" s="162"/>
      <c r="L2" s="162"/>
      <c r="M2" s="162"/>
      <c r="N2" s="164"/>
    </row>
    <row r="3" spans="1:14" s="128" customFormat="1" x14ac:dyDescent="0.35">
      <c r="A3" s="314" t="s">
        <v>139</v>
      </c>
      <c r="B3" s="314"/>
      <c r="C3" s="314"/>
      <c r="D3" s="314"/>
      <c r="E3" s="314"/>
      <c r="F3" s="314"/>
      <c r="G3" s="314"/>
      <c r="H3" s="162"/>
      <c r="I3" s="162"/>
      <c r="J3" s="162"/>
      <c r="K3" s="162"/>
      <c r="L3" s="162"/>
      <c r="M3" s="162"/>
      <c r="N3" s="164"/>
    </row>
    <row r="4" spans="1:14" ht="24" thickBot="1" x14ac:dyDescent="0.4">
      <c r="A4" s="163"/>
      <c r="B4" s="163"/>
      <c r="C4" s="163"/>
      <c r="D4" s="163"/>
      <c r="E4" s="163"/>
      <c r="F4" s="163"/>
      <c r="G4" s="163"/>
      <c r="H4" s="162"/>
      <c r="I4" s="162"/>
      <c r="J4" s="162"/>
      <c r="K4" s="162"/>
      <c r="L4" s="162"/>
      <c r="M4" s="162"/>
      <c r="N4" s="161"/>
    </row>
    <row r="5" spans="1:14" s="160" customFormat="1" x14ac:dyDescent="0.2">
      <c r="A5" s="314" t="s">
        <v>26</v>
      </c>
      <c r="B5" s="314" t="s">
        <v>138</v>
      </c>
      <c r="C5" s="314"/>
      <c r="D5" s="314" t="s">
        <v>137</v>
      </c>
      <c r="E5" s="314"/>
      <c r="F5" s="314" t="s">
        <v>136</v>
      </c>
      <c r="G5" s="314"/>
    </row>
    <row r="6" spans="1:14" ht="47.25" thickBot="1" x14ac:dyDescent="0.4">
      <c r="A6" s="314"/>
      <c r="B6" s="158" t="s">
        <v>135</v>
      </c>
      <c r="C6" s="159" t="s">
        <v>134</v>
      </c>
      <c r="D6" s="158" t="s">
        <v>135</v>
      </c>
      <c r="E6" s="159" t="s">
        <v>134</v>
      </c>
      <c r="F6" s="158" t="s">
        <v>135</v>
      </c>
      <c r="G6" s="157" t="s">
        <v>134</v>
      </c>
    </row>
    <row r="7" spans="1:14" x14ac:dyDescent="0.35">
      <c r="A7" s="156" t="s">
        <v>133</v>
      </c>
      <c r="B7" s="155">
        <f t="shared" ref="B7:C9" si="0">+D7+F7</f>
        <v>724</v>
      </c>
      <c r="C7" s="154">
        <f t="shared" si="0"/>
        <v>1502978400</v>
      </c>
      <c r="D7" s="153">
        <f>+[1]ตร.!L35+[1]สลก.ตร.!L32+[1]ตท.!L32+[1]สท.!L38+[1]บ.ตร.!L53+[1]วน.!L28+[1]สบร.!L28+[1]สยศ.ตร.!L40+[1]สกบ.!L82+[1]สกพ.!L60+[1]สงป.!L38+[1]กมค.!L42+[1]สง.ก.ตร.!L32+[1]จต.!L32+[1]สตส.!L34+[1]บช.น.!L130+[1]ภ.1!L45+[1]ภ.2!L45+[1]ภ.3!L59+[1]ภ.4!L50+[1]ภ.5!L99+[1]ภ.6!L51+[1]ภ.7!L54+[1]ภ.8!L62+[1]ภ.9!L45+[1]ศชต.!L106+[1]บช.ก.!L78+[1]บช.ปส.!L59+[1]บช.ส.!L49+[1]สตม.!L104+[1]บช.ตชด.!L125+[1]สพฐ.ตร.!L63+[1]สทส.!L65+[1]บช.ศ.!L58+[1]รร.นรต.!L61+[1]รพ.ตร.!L48-1</f>
        <v>707</v>
      </c>
      <c r="E7" s="152">
        <f>+[1]ตร.!K35+[1]สลก.ตร.!K32+[1]ตท.!K32+[1]สท.!K38+[1]บ.ตร.!K53+[1]วน.!K28+[1]สบร.!K28+[1]สยศ.ตร.!K40+[1]สกบ.!K82+[1]สกพ.!K60+[1]สงป.!K38+[1]กมค.!K42+[1]สง.ก.ตร.!K32+[1]จต.!K32+[1]สตส.!K34+[1]บช.น.!K130+[1]ภ.1!K45+[1]ภ.2!K45+[1]ภ.3!K59+[1]ภ.4!K50+[1]ภ.5!K99+[1]ภ.6!K51+[1]ภ.7!K54+[1]ภ.8!K62+[1]ภ.9!K45+[1]ศชต.!K106+[1]บช.ก.!K78+[1]บช.ปส.!K59+[1]บช.ส.!K49+[1]สตม.!K104+[1]บช.ตชด.!K125+[1]สพฐ.ตร.!K63+[1]สทส.!K65+[1]บช.ศ.!K58+[1]รร.นรต.!K61+[1]รพ.ตร.!K48</f>
        <v>1393726900</v>
      </c>
      <c r="F7" s="151">
        <v>17</v>
      </c>
      <c r="G7" s="150">
        <f>+[1]รายจ่ายอื่น!F19+[1]รายจ่ายอื่น!F20+[1]รายจ่ายอื่น!F46+[1]รายจ่ายอื่น!F47+[1]รายจ่ายอื่น!F48+[1]รายจ่ายอื่น!F49+[1]รายจ่ายอื่น!F50+[1]รายจ่ายอื่น!F51+[1]รายจ่ายอื่น!F52+[1]รายจ่ายอื่น!F53+[1]รายจ่ายอื่น!F54+[1]รายจ่ายอื่น!F55+[1]รายจ่ายอื่น!F57+[1]รายจ่ายอื่น!F58+[1]รายจ่ายอื่น!F59+[1]รายจ่ายอื่น!F138+[1]รายจ่ายอื่น!F139</f>
        <v>109251500</v>
      </c>
    </row>
    <row r="8" spans="1:14" s="142" customFormat="1" ht="46.5" x14ac:dyDescent="0.35">
      <c r="A8" s="149" t="s">
        <v>132</v>
      </c>
      <c r="B8" s="148">
        <f t="shared" si="0"/>
        <v>271</v>
      </c>
      <c r="C8" s="147">
        <f t="shared" si="0"/>
        <v>7142399000</v>
      </c>
      <c r="D8" s="146">
        <f>+[1]บ.ตร.!L54+[1]สบร.!L29+[1]สกบ.!L83+[1]สกพ.!L61+[1]กมค.!L43+[1]บช.น.!L131+[1]ภ.1!L46+[1]ภ.2!L46+[1]ภ.3!L60+[1]ภ.4!L51+[1]ภ.5!L100+[1]ภ.6!L52+[1]ภ.7!L55+[1]ภ.8!L63+[1]ภ.9!L46+[1]ศชต.!L107+[1]บช.ก.!L79+[1]บช.ปส.!L60+[1]บช.ส.!L50+[1]สตม.!L105+[1]บช.ตชด.!L126+[1]สพฐ.ตร.!L64+[1]สทส.!L66+[1]บช.ศ.!L59+[1]รร.นรต.!L62+[1]รพ.ตร.!L49</f>
        <v>266</v>
      </c>
      <c r="E8" s="145">
        <f>+[1]บ.ตร.!K54+[1]สบร.!K29+[1]สกบ.!K83+[1]สกพ.!K61+[1]กมค.!K43+[1]บช.น.!K131+[1]ภ.1!K46+[1]ภ.2!K46+[1]ภ.3!K60+[1]ภ.4!K51+[1]ภ.5!K100+[1]ภ.6!K52+[1]ภ.7!K55+[1]ภ.8!K63+[1]ภ.9!K46+[1]ศชต.!K107+[1]บช.ก.!K79+[1]บช.ปส.!K60+[1]บช.ส.!K50+[1]สตม.!K105+[1]บช.ตชด.!K126+[1]สพฐ.ตร.!K64+[1]สทส.!K66+[1]บช.ศ.!K59+[1]รร.นรต.!K62+[1]รพ.ตร.!K49</f>
        <v>7043548300</v>
      </c>
      <c r="F8" s="144">
        <v>5</v>
      </c>
      <c r="G8" s="143">
        <f>+[1]รายจ่ายอื่น!F13+[1]รายจ่ายอื่น!F96+[1]รายจ่ายอื่น!F97+[1]รายจ่ายอื่น!F98+[1]รายจ่ายอื่น!F99</f>
        <v>98850700</v>
      </c>
    </row>
    <row r="9" spans="1:14" ht="24" thickBot="1" x14ac:dyDescent="0.4">
      <c r="A9" s="141" t="s">
        <v>131</v>
      </c>
      <c r="B9" s="140">
        <f t="shared" si="0"/>
        <v>3</v>
      </c>
      <c r="C9" s="139">
        <f t="shared" si="0"/>
        <v>4000163500</v>
      </c>
      <c r="D9" s="138">
        <f>+[1]บ.ตร.!L55+[1]สกบ.!L84</f>
        <v>3</v>
      </c>
      <c r="E9" s="137">
        <f>+[1]บ.ตร.!K55+[1]สกบ.!K84</f>
        <v>4000163500</v>
      </c>
      <c r="F9" s="136">
        <v>0</v>
      </c>
      <c r="G9" s="135">
        <v>0</v>
      </c>
    </row>
    <row r="10" spans="1:14" s="128" customFormat="1" ht="24" thickBot="1" x14ac:dyDescent="0.4">
      <c r="A10" s="134" t="s">
        <v>130</v>
      </c>
      <c r="B10" s="133">
        <f t="shared" ref="B10:G10" si="1">SUM(B7:B9)</f>
        <v>998</v>
      </c>
      <c r="C10" s="132">
        <f t="shared" si="1"/>
        <v>12645540900</v>
      </c>
      <c r="D10" s="130">
        <f t="shared" si="1"/>
        <v>976</v>
      </c>
      <c r="E10" s="131">
        <f t="shared" si="1"/>
        <v>12437438700</v>
      </c>
      <c r="F10" s="130">
        <f t="shared" si="1"/>
        <v>22</v>
      </c>
      <c r="G10" s="129">
        <f t="shared" si="1"/>
        <v>208102200</v>
      </c>
    </row>
    <row r="12" spans="1:14" x14ac:dyDescent="0.35">
      <c r="E12" s="127"/>
      <c r="G12" s="127"/>
    </row>
  </sheetData>
  <mergeCells count="7">
    <mergeCell ref="A1:G1"/>
    <mergeCell ref="A2:G2"/>
    <mergeCell ref="A3:G3"/>
    <mergeCell ref="A5:A6"/>
    <mergeCell ref="B5:C5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F0"/>
  </sheetPr>
  <dimension ref="A1:BO48"/>
  <sheetViews>
    <sheetView view="pageBreakPreview" zoomScale="85" zoomScaleNormal="100" zoomScaleSheetLayoutView="85" workbookViewId="0">
      <pane ySplit="7" topLeftCell="A11" activePane="bottomLeft" state="frozen"/>
      <selection activeCell="E5" sqref="E5:E7"/>
      <selection pane="bottomLeft" activeCell="E5" sqref="E5:E7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9.42578125" customWidth="1"/>
    <col min="6" max="6" width="17.42578125" customWidth="1"/>
    <col min="7" max="7" width="18.28515625" customWidth="1"/>
    <col min="8" max="8" width="38" customWidth="1"/>
    <col min="9" max="9" width="40.710937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13" ht="45.7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E8" s="176" t="s">
        <v>24</v>
      </c>
    </row>
    <row r="9" spans="1:13" ht="18.75" x14ac:dyDescent="0.2">
      <c r="E9" s="15" t="s">
        <v>30</v>
      </c>
    </row>
    <row r="10" spans="1:13" ht="18.75" x14ac:dyDescent="0.2">
      <c r="E10" s="165" t="s">
        <v>1228</v>
      </c>
    </row>
    <row r="11" spans="1:13" s="17" customFormat="1" ht="37.5" x14ac:dyDescent="0.2">
      <c r="A11" s="97">
        <v>1</v>
      </c>
      <c r="B11" s="97" t="s">
        <v>1411</v>
      </c>
      <c r="C11" s="97" t="s">
        <v>1163</v>
      </c>
      <c r="D11" s="97" t="s">
        <v>1411</v>
      </c>
      <c r="E11" t="s">
        <v>470</v>
      </c>
      <c r="F11">
        <v>1953000</v>
      </c>
      <c r="G11" s="29"/>
      <c r="H11" t="s">
        <v>1487</v>
      </c>
      <c r="I11" t="s">
        <v>2104</v>
      </c>
      <c r="K11" s="65"/>
      <c r="L11" s="65"/>
    </row>
    <row r="12" spans="1:13" s="17" customFormat="1" ht="37.5" x14ac:dyDescent="0.2">
      <c r="A12" s="97">
        <v>2</v>
      </c>
      <c r="B12" s="97" t="s">
        <v>1411</v>
      </c>
      <c r="C12" s="97" t="s">
        <v>1163</v>
      </c>
      <c r="D12" s="97" t="s">
        <v>1411</v>
      </c>
      <c r="E12" t="s">
        <v>471</v>
      </c>
      <c r="F12">
        <v>190000</v>
      </c>
      <c r="G12" s="29"/>
      <c r="H12" t="s">
        <v>1488</v>
      </c>
      <c r="I12" t="s">
        <v>2105</v>
      </c>
      <c r="K12" s="65"/>
      <c r="L12" s="65"/>
    </row>
    <row r="13" spans="1:13" s="17" customFormat="1" ht="37.5" x14ac:dyDescent="0.2">
      <c r="A13" s="97">
        <v>3</v>
      </c>
      <c r="B13" s="97" t="s">
        <v>1411</v>
      </c>
      <c r="C13" s="97" t="s">
        <v>1163</v>
      </c>
      <c r="D13" s="97" t="s">
        <v>1411</v>
      </c>
      <c r="E13" t="s">
        <v>472</v>
      </c>
      <c r="F13">
        <v>8492000</v>
      </c>
      <c r="G13" s="29"/>
      <c r="H13" t="s">
        <v>1489</v>
      </c>
      <c r="I13" t="s">
        <v>2106</v>
      </c>
      <c r="K13" s="65"/>
      <c r="L13" s="65"/>
    </row>
    <row r="14" spans="1:13" ht="56.25" x14ac:dyDescent="0.2">
      <c r="A14">
        <v>4</v>
      </c>
      <c r="B14" t="s">
        <v>1255</v>
      </c>
      <c r="C14" s="97" t="s">
        <v>1238</v>
      </c>
      <c r="D14" t="s">
        <v>1255</v>
      </c>
      <c r="E14" t="s">
        <v>1232</v>
      </c>
      <c r="F14">
        <v>2656800</v>
      </c>
      <c r="H14" t="s">
        <v>1490</v>
      </c>
      <c r="I14" t="s">
        <v>2105</v>
      </c>
    </row>
    <row r="15" spans="1:13" ht="18.75" x14ac:dyDescent="0.2">
      <c r="A15">
        <v>5</v>
      </c>
      <c r="B15" t="s">
        <v>1413</v>
      </c>
      <c r="C15" s="97" t="s">
        <v>1163</v>
      </c>
      <c r="D15" t="s">
        <v>1413</v>
      </c>
      <c r="E15" t="s">
        <v>2275</v>
      </c>
      <c r="G15">
        <v>30000</v>
      </c>
    </row>
    <row r="16" spans="1:13" x14ac:dyDescent="0.2">
      <c r="A16">
        <f>+A15</f>
        <v>5</v>
      </c>
      <c r="E16" t="s">
        <v>1169</v>
      </c>
      <c r="F16">
        <f>SUM(F11:F15)</f>
        <v>13291800</v>
      </c>
    </row>
    <row r="17" spans="1:13" x14ac:dyDescent="0.2">
      <c r="A17">
        <f>+A16</f>
        <v>5</v>
      </c>
      <c r="E17" t="s">
        <v>36</v>
      </c>
      <c r="F17">
        <f>+F16</f>
        <v>13291800</v>
      </c>
    </row>
    <row r="18" spans="1:13" s="191" customFormat="1" ht="18.75" x14ac:dyDescent="0.2">
      <c r="A18"/>
      <c r="B18"/>
      <c r="C18"/>
      <c r="D18"/>
      <c r="E18" s="201" t="s">
        <v>8</v>
      </c>
      <c r="F18"/>
      <c r="G18"/>
      <c r="H18"/>
      <c r="I18"/>
    </row>
    <row r="19" spans="1:13" s="191" customFormat="1" ht="18.75" x14ac:dyDescent="0.2">
      <c r="A19"/>
      <c r="B19"/>
      <c r="C19"/>
      <c r="D19"/>
      <c r="E19" s="165" t="s">
        <v>1228</v>
      </c>
      <c r="F19"/>
      <c r="G19"/>
      <c r="H19"/>
      <c r="I19"/>
      <c r="K19" s="192"/>
      <c r="L19" s="192"/>
    </row>
    <row r="20" spans="1:13" s="17" customFormat="1" ht="56.25" x14ac:dyDescent="0.2">
      <c r="A20" t="s">
        <v>69</v>
      </c>
      <c r="B20" s="97" t="s">
        <v>1255</v>
      </c>
      <c r="C20" s="97" t="s">
        <v>1175</v>
      </c>
      <c r="D20" s="97" t="s">
        <v>1255</v>
      </c>
      <c r="E20" t="s">
        <v>473</v>
      </c>
      <c r="F20">
        <v>1000000</v>
      </c>
      <c r="G20"/>
      <c r="H20" t="s">
        <v>1491</v>
      </c>
      <c r="I20" t="s">
        <v>2105</v>
      </c>
      <c r="K20" s="65"/>
      <c r="L20" s="65"/>
      <c r="M20" s="39"/>
    </row>
    <row r="21" spans="1:13" s="17" customFormat="1" ht="37.5" x14ac:dyDescent="0.2">
      <c r="A21" t="s">
        <v>70</v>
      </c>
      <c r="B21" s="97" t="s">
        <v>1414</v>
      </c>
      <c r="C21" s="97" t="s">
        <v>1163</v>
      </c>
      <c r="D21" s="97" t="s">
        <v>1414</v>
      </c>
      <c r="E21" t="s">
        <v>474</v>
      </c>
      <c r="F21">
        <v>20502900</v>
      </c>
      <c r="G21"/>
      <c r="H21" t="s">
        <v>1492</v>
      </c>
      <c r="I21" t="s">
        <v>2105</v>
      </c>
      <c r="K21" s="65"/>
      <c r="L21" s="65"/>
      <c r="M21" s="39"/>
    </row>
    <row r="22" spans="1:13" s="17" customFormat="1" ht="56.25" x14ac:dyDescent="0.2">
      <c r="A22" t="s">
        <v>71</v>
      </c>
      <c r="B22" s="97" t="s">
        <v>1416</v>
      </c>
      <c r="C22" s="97" t="s">
        <v>1163</v>
      </c>
      <c r="D22" s="97" t="s">
        <v>1416</v>
      </c>
      <c r="E22" t="s">
        <v>475</v>
      </c>
      <c r="F22">
        <v>20502900</v>
      </c>
      <c r="G22"/>
      <c r="H22" t="s">
        <v>1493</v>
      </c>
      <c r="I22" t="s">
        <v>2105</v>
      </c>
      <c r="K22" s="65"/>
      <c r="L22" s="65"/>
      <c r="M22" s="39"/>
    </row>
    <row r="23" spans="1:13" s="17" customFormat="1" ht="37.5" x14ac:dyDescent="0.2">
      <c r="A23" t="s">
        <v>72</v>
      </c>
      <c r="B23" s="97" t="s">
        <v>1418</v>
      </c>
      <c r="C23" s="97" t="s">
        <v>1163</v>
      </c>
      <c r="D23" s="97" t="s">
        <v>1418</v>
      </c>
      <c r="E23" t="s">
        <v>476</v>
      </c>
      <c r="F23">
        <v>20502900</v>
      </c>
      <c r="G23"/>
      <c r="H23" t="s">
        <v>1494</v>
      </c>
      <c r="I23" t="s">
        <v>2105</v>
      </c>
      <c r="K23" s="65"/>
      <c r="L23" s="65"/>
      <c r="M23" s="39"/>
    </row>
    <row r="24" spans="1:13" s="17" customFormat="1" ht="56.25" x14ac:dyDescent="0.2">
      <c r="A24" t="s">
        <v>73</v>
      </c>
      <c r="B24" s="97" t="s">
        <v>1417</v>
      </c>
      <c r="C24" s="97" t="s">
        <v>1163</v>
      </c>
      <c r="D24" s="97" t="s">
        <v>1417</v>
      </c>
      <c r="E24" t="s">
        <v>477</v>
      </c>
      <c r="F24">
        <v>37620000</v>
      </c>
      <c r="G24"/>
      <c r="H24" t="s">
        <v>1495</v>
      </c>
      <c r="I24" t="s">
        <v>2107</v>
      </c>
      <c r="K24" s="65"/>
      <c r="L24" s="65"/>
      <c r="M24" s="39"/>
    </row>
    <row r="25" spans="1:13" s="17" customFormat="1" ht="56.25" x14ac:dyDescent="0.2">
      <c r="A25" t="s">
        <v>74</v>
      </c>
      <c r="B25" s="97" t="s">
        <v>1419</v>
      </c>
      <c r="C25" s="97" t="s">
        <v>1163</v>
      </c>
      <c r="D25" t="s">
        <v>1419</v>
      </c>
      <c r="E25" t="s">
        <v>478</v>
      </c>
      <c r="F25">
        <v>37620000</v>
      </c>
      <c r="G25"/>
      <c r="H25" t="s">
        <v>1219</v>
      </c>
      <c r="I25" t="s">
        <v>2108</v>
      </c>
      <c r="K25" s="65"/>
      <c r="L25" s="65"/>
      <c r="M25" s="39"/>
    </row>
    <row r="26" spans="1:13" s="17" customFormat="1" ht="56.25" x14ac:dyDescent="0.2">
      <c r="A26" t="s">
        <v>75</v>
      </c>
      <c r="B26" s="97" t="s">
        <v>1412</v>
      </c>
      <c r="C26" s="97" t="s">
        <v>1175</v>
      </c>
      <c r="D26" s="97" t="s">
        <v>1412</v>
      </c>
      <c r="E26" t="s">
        <v>479</v>
      </c>
      <c r="F26">
        <v>21780000</v>
      </c>
      <c r="G26"/>
      <c r="H26" t="s">
        <v>1496</v>
      </c>
      <c r="I26" t="s">
        <v>2109</v>
      </c>
      <c r="K26" s="65"/>
      <c r="L26" s="65"/>
      <c r="M26" s="39"/>
    </row>
    <row r="27" spans="1:13" s="17" customFormat="1" ht="56.25" x14ac:dyDescent="0.2">
      <c r="A27" t="s">
        <v>76</v>
      </c>
      <c r="B27" s="97" t="s">
        <v>1255</v>
      </c>
      <c r="C27" s="97" t="s">
        <v>1175</v>
      </c>
      <c r="D27" s="97" t="s">
        <v>1255</v>
      </c>
      <c r="E27" t="s">
        <v>480</v>
      </c>
      <c r="F27">
        <v>2500000</v>
      </c>
      <c r="G27"/>
      <c r="H27" t="s">
        <v>1497</v>
      </c>
      <c r="I27" t="s">
        <v>2105</v>
      </c>
      <c r="K27" s="65"/>
      <c r="L27" s="65"/>
      <c r="M27" s="39"/>
    </row>
    <row r="28" spans="1:13" s="17" customFormat="1" ht="56.25" x14ac:dyDescent="0.2">
      <c r="A28" t="s">
        <v>77</v>
      </c>
      <c r="B28" s="97" t="s">
        <v>1411</v>
      </c>
      <c r="C28" s="97" t="s">
        <v>1175</v>
      </c>
      <c r="D28" s="97" t="s">
        <v>1411</v>
      </c>
      <c r="E28" t="s">
        <v>481</v>
      </c>
      <c r="F28">
        <v>22770000</v>
      </c>
      <c r="G28"/>
      <c r="H28" t="s">
        <v>1218</v>
      </c>
      <c r="I28" t="s">
        <v>2110</v>
      </c>
      <c r="K28" s="65"/>
      <c r="L28" s="65"/>
      <c r="M28" s="39"/>
    </row>
    <row r="29" spans="1:13" s="17" customFormat="1" ht="37.5" x14ac:dyDescent="0.2">
      <c r="A29" t="s">
        <v>78</v>
      </c>
      <c r="B29" t="s">
        <v>1415</v>
      </c>
      <c r="C29" s="97" t="s">
        <v>1168</v>
      </c>
      <c r="D29" t="s">
        <v>1415</v>
      </c>
      <c r="E29" t="s">
        <v>487</v>
      </c>
      <c r="F29">
        <v>18800000</v>
      </c>
      <c r="G29"/>
      <c r="H29" t="s">
        <v>1498</v>
      </c>
      <c r="I29" t="s">
        <v>2111</v>
      </c>
      <c r="K29" s="65"/>
      <c r="L29" s="65"/>
      <c r="M29" s="39"/>
    </row>
    <row r="30" spans="1:13" s="191" customFormat="1" ht="18.75" x14ac:dyDescent="0.2">
      <c r="A30"/>
      <c r="B30"/>
      <c r="C30" s="97"/>
      <c r="D30" s="97"/>
      <c r="E30"/>
      <c r="F30"/>
      <c r="G30"/>
      <c r="H30"/>
      <c r="I30"/>
      <c r="K30" s="192"/>
      <c r="L30" s="192"/>
    </row>
    <row r="31" spans="1:13" s="191" customFormat="1" ht="18.75" x14ac:dyDescent="0.2">
      <c r="A31"/>
      <c r="B31"/>
      <c r="C31" s="97"/>
      <c r="D31" s="97"/>
      <c r="E31"/>
      <c r="F31"/>
      <c r="G31"/>
      <c r="H31"/>
      <c r="I31"/>
      <c r="K31" s="192"/>
      <c r="L31" s="192"/>
    </row>
    <row r="32" spans="1:13" s="193" customFormat="1" ht="18.75" x14ac:dyDescent="0.2">
      <c r="A32" t="str">
        <f>+A29</f>
        <v>10</v>
      </c>
      <c r="B32"/>
      <c r="C32"/>
      <c r="D32"/>
      <c r="E32" t="s">
        <v>1173</v>
      </c>
      <c r="F32">
        <f>SUM(F20:F31)</f>
        <v>203598700</v>
      </c>
      <c r="G32">
        <f>SUM(G30:G31)</f>
        <v>0</v>
      </c>
      <c r="H32"/>
      <c r="I32">
        <f>SUM(H30:H31)</f>
        <v>0</v>
      </c>
      <c r="J32"/>
      <c r="M32"/>
    </row>
    <row r="33" spans="1:67" s="193" customFormat="1" ht="18.75" x14ac:dyDescent="0.2">
      <c r="A33"/>
      <c r="B33"/>
      <c r="C33"/>
      <c r="D33"/>
      <c r="E33" t="s">
        <v>1229</v>
      </c>
      <c r="F33"/>
      <c r="G33"/>
      <c r="H33"/>
      <c r="I33"/>
      <c r="J33"/>
      <c r="M33"/>
    </row>
    <row r="34" spans="1:67" s="17" customFormat="1" ht="56.25" x14ac:dyDescent="0.35">
      <c r="A34" t="s">
        <v>69</v>
      </c>
      <c r="B34" s="97" t="s">
        <v>1412</v>
      </c>
      <c r="C34" s="97" t="s">
        <v>1175</v>
      </c>
      <c r="D34" s="97" t="s">
        <v>1412</v>
      </c>
      <c r="E34" t="s">
        <v>482</v>
      </c>
      <c r="F34">
        <v>9481600</v>
      </c>
      <c r="G34"/>
      <c r="H34" t="s">
        <v>1499</v>
      </c>
      <c r="I34" t="s">
        <v>2105</v>
      </c>
      <c r="K34" s="65"/>
      <c r="L34" s="65"/>
      <c r="M34" s="39"/>
    </row>
    <row r="35" spans="1:67" s="17" customFormat="1" ht="56.25" x14ac:dyDescent="0.35">
      <c r="A35" t="s">
        <v>70</v>
      </c>
      <c r="B35" s="97" t="s">
        <v>1412</v>
      </c>
      <c r="C35" s="97" t="s">
        <v>1175</v>
      </c>
      <c r="D35" s="97" t="s">
        <v>1412</v>
      </c>
      <c r="E35" t="s">
        <v>483</v>
      </c>
      <c r="F35">
        <v>8912000</v>
      </c>
      <c r="G35"/>
      <c r="H35" t="s">
        <v>1500</v>
      </c>
      <c r="I35" t="s">
        <v>2105</v>
      </c>
      <c r="K35" s="65"/>
      <c r="L35" s="65"/>
      <c r="M35" s="39"/>
    </row>
    <row r="36" spans="1:67" s="17" customFormat="1" ht="56.25" x14ac:dyDescent="0.35">
      <c r="A36" t="s">
        <v>71</v>
      </c>
      <c r="B36" s="97" t="s">
        <v>1412</v>
      </c>
      <c r="C36" s="97" t="s">
        <v>1175</v>
      </c>
      <c r="D36" s="97" t="s">
        <v>1412</v>
      </c>
      <c r="E36" t="s">
        <v>484</v>
      </c>
      <c r="F36">
        <v>8855500</v>
      </c>
      <c r="G36"/>
      <c r="H36" t="s">
        <v>1501</v>
      </c>
      <c r="I36" t="s">
        <v>2105</v>
      </c>
      <c r="K36" s="65"/>
      <c r="L36" s="65"/>
      <c r="M36" s="39"/>
    </row>
    <row r="37" spans="1:67" s="17" customFormat="1" ht="56.25" x14ac:dyDescent="0.35">
      <c r="A37" t="s">
        <v>72</v>
      </c>
      <c r="B37" s="97" t="s">
        <v>1412</v>
      </c>
      <c r="C37" s="97" t="s">
        <v>1175</v>
      </c>
      <c r="D37" s="97" t="s">
        <v>1412</v>
      </c>
      <c r="E37" t="s">
        <v>485</v>
      </c>
      <c r="F37">
        <v>9001400</v>
      </c>
      <c r="G37"/>
      <c r="H37" t="s">
        <v>1502</v>
      </c>
      <c r="I37" t="s">
        <v>2105</v>
      </c>
      <c r="K37" s="65"/>
      <c r="L37" s="65"/>
      <c r="M37" s="39"/>
    </row>
    <row r="38" spans="1:67" s="17" customFormat="1" ht="56.25" x14ac:dyDescent="0.35">
      <c r="A38" t="s">
        <v>73</v>
      </c>
      <c r="B38" s="97" t="s">
        <v>1413</v>
      </c>
      <c r="C38" s="97" t="s">
        <v>1175</v>
      </c>
      <c r="D38" s="97" t="s">
        <v>1413</v>
      </c>
      <c r="E38" t="s">
        <v>486</v>
      </c>
      <c r="F38">
        <v>6061600</v>
      </c>
      <c r="G38"/>
      <c r="H38" t="s">
        <v>1503</v>
      </c>
      <c r="I38" t="s">
        <v>2112</v>
      </c>
      <c r="K38" s="65"/>
      <c r="L38" s="65"/>
      <c r="M38" s="39"/>
    </row>
    <row r="39" spans="1:67" x14ac:dyDescent="0.2">
      <c r="A39" t="str">
        <f>+A38</f>
        <v>5</v>
      </c>
      <c r="E39" t="s">
        <v>1386</v>
      </c>
      <c r="F39">
        <f>SUM(F34:F38)</f>
        <v>42312100</v>
      </c>
    </row>
    <row r="40" spans="1:67" s="192" customFormat="1" ht="18.75" x14ac:dyDescent="0.2">
      <c r="A40">
        <f>+A39+A32</f>
        <v>15</v>
      </c>
      <c r="B40"/>
      <c r="C40"/>
      <c r="D40"/>
      <c r="E40" t="s">
        <v>27</v>
      </c>
      <c r="F40">
        <f>+F39+F32</f>
        <v>245910800</v>
      </c>
      <c r="G40"/>
      <c r="H40"/>
      <c r="I40"/>
      <c r="J40" s="194"/>
      <c r="K40"/>
      <c r="L40"/>
      <c r="M40"/>
    </row>
    <row r="41" spans="1:67" ht="18.75" x14ac:dyDescent="0.3">
      <c r="A41">
        <f>+A40+A17</f>
        <v>20</v>
      </c>
      <c r="E41" t="s">
        <v>1254</v>
      </c>
      <c r="F41">
        <f>+F40+F17</f>
        <v>259202600</v>
      </c>
      <c r="J41" s="190"/>
    </row>
    <row r="42" spans="1:67" s="191" customFormat="1" ht="18.75" x14ac:dyDescent="0.2">
      <c r="A42"/>
      <c r="B42"/>
      <c r="C42"/>
      <c r="D42"/>
      <c r="E42"/>
      <c r="F42"/>
      <c r="G42"/>
      <c r="H42"/>
      <c r="I42"/>
    </row>
    <row r="43" spans="1:67" s="191" customFormat="1" ht="18.75" x14ac:dyDescent="0.2">
      <c r="A43"/>
      <c r="B43"/>
      <c r="C43"/>
      <c r="D43"/>
      <c r="E43"/>
      <c r="F43"/>
      <c r="G43"/>
      <c r="H43"/>
      <c r="I43"/>
      <c r="J43"/>
      <c r="K43"/>
    </row>
    <row r="44" spans="1:67" ht="18.75" x14ac:dyDescent="0.3">
      <c r="J44" s="190"/>
    </row>
    <row r="45" spans="1:67" s="198" customFormat="1" ht="18.75" x14ac:dyDescent="0.3">
      <c r="A45"/>
      <c r="B45"/>
      <c r="C45"/>
      <c r="D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</row>
    <row r="46" spans="1:67" s="198" customFormat="1" ht="18.75" x14ac:dyDescent="0.3">
      <c r="A46"/>
      <c r="B46"/>
      <c r="C46"/>
      <c r="D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</row>
    <row r="47" spans="1:67" s="198" customFormat="1" ht="18.75" x14ac:dyDescent="0.3">
      <c r="A47"/>
      <c r="B47"/>
      <c r="C47"/>
      <c r="D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</row>
    <row r="48" spans="1:67" s="198" customFormat="1" ht="18.75" x14ac:dyDescent="0.3">
      <c r="A48"/>
      <c r="B48"/>
      <c r="C48"/>
      <c r="D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</row>
  </sheetData>
  <autoFilter ref="A8:BO41"/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65" orientation="landscape" blackAndWhite="1" r:id="rId1"/>
  <headerFooter alignWithMargins="0"/>
  <rowBreaks count="2" manualBreakCount="2">
    <brk id="33" max="8" man="1"/>
    <brk id="38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F0"/>
  </sheetPr>
  <dimension ref="A1:BO58"/>
  <sheetViews>
    <sheetView view="pageBreakPreview" zoomScale="85" zoomScaleNormal="100" zoomScaleSheetLayoutView="85" workbookViewId="0">
      <pane ySplit="7" topLeftCell="A47" activePane="bottomLeft" state="frozen"/>
      <selection activeCell="E5" sqref="E5:E7"/>
      <selection pane="bottomLeft" activeCell="E5" sqref="E5:E7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66" customWidth="1"/>
    <col min="6" max="6" width="17.42578125" customWidth="1"/>
    <col min="7" max="7" width="18.28515625" customWidth="1"/>
    <col min="8" max="8" width="30.42578125" customWidth="1"/>
    <col min="9" max="9" width="32.28515625" customWidth="1"/>
    <col min="10" max="10" width="14.5703125" bestFit="1" customWidth="1"/>
    <col min="11" max="12" width="15.42578125" bestFit="1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E8" s="176" t="s">
        <v>20</v>
      </c>
    </row>
    <row r="9" spans="1:13" ht="18.75" x14ac:dyDescent="0.2">
      <c r="E9" s="15" t="s">
        <v>30</v>
      </c>
    </row>
    <row r="10" spans="1:13" ht="18.75" x14ac:dyDescent="0.2">
      <c r="E10" s="165" t="s">
        <v>1228</v>
      </c>
    </row>
    <row r="11" spans="1:13" ht="56.25" x14ac:dyDescent="0.2">
      <c r="A11">
        <v>1</v>
      </c>
      <c r="B11" t="s">
        <v>1256</v>
      </c>
      <c r="C11" s="97" t="s">
        <v>1238</v>
      </c>
      <c r="D11" t="s">
        <v>1256</v>
      </c>
      <c r="E11" t="s">
        <v>1253</v>
      </c>
      <c r="F11">
        <v>2656800</v>
      </c>
      <c r="H11" t="s">
        <v>1569</v>
      </c>
      <c r="I11" t="s">
        <v>1973</v>
      </c>
    </row>
    <row r="13" spans="1:13" x14ac:dyDescent="0.2">
      <c r="A13">
        <f>+A11</f>
        <v>1</v>
      </c>
      <c r="E13" t="s">
        <v>1169</v>
      </c>
      <c r="F13">
        <f>SUM(F11:F12)</f>
        <v>2656800</v>
      </c>
    </row>
    <row r="14" spans="1:13" x14ac:dyDescent="0.2">
      <c r="A14">
        <f>+A13</f>
        <v>1</v>
      </c>
      <c r="E14" t="s">
        <v>36</v>
      </c>
      <c r="F14">
        <f>+F13</f>
        <v>2656800</v>
      </c>
    </row>
    <row r="15" spans="1:13" s="191" customFormat="1" ht="18.75" x14ac:dyDescent="0.2">
      <c r="A15"/>
      <c r="B15"/>
      <c r="C15"/>
      <c r="D15"/>
      <c r="E15" s="201" t="s">
        <v>8</v>
      </c>
      <c r="F15"/>
      <c r="G15"/>
      <c r="H15"/>
      <c r="I15"/>
    </row>
    <row r="16" spans="1:13" s="191" customFormat="1" ht="18.75" x14ac:dyDescent="0.2">
      <c r="A16"/>
      <c r="B16"/>
      <c r="C16"/>
      <c r="D16"/>
      <c r="E16" s="165" t="s">
        <v>1228</v>
      </c>
      <c r="F16"/>
      <c r="G16"/>
      <c r="H16"/>
      <c r="I16"/>
      <c r="K16" s="192"/>
      <c r="L16" s="192"/>
    </row>
    <row r="17" spans="1:13" s="17" customFormat="1" ht="56.25" x14ac:dyDescent="0.2">
      <c r="A17" t="s">
        <v>69</v>
      </c>
      <c r="B17" s="97" t="s">
        <v>1256</v>
      </c>
      <c r="C17" s="97" t="s">
        <v>1175</v>
      </c>
      <c r="D17" s="97" t="s">
        <v>1256</v>
      </c>
      <c r="E17" t="s">
        <v>507</v>
      </c>
      <c r="F17">
        <v>1500000</v>
      </c>
      <c r="G17" s="71"/>
      <c r="H17" t="s">
        <v>1569</v>
      </c>
      <c r="I17" t="s">
        <v>1973</v>
      </c>
      <c r="K17" s="65"/>
      <c r="L17" s="65"/>
      <c r="M17" s="39"/>
    </row>
    <row r="18" spans="1:13" s="17" customFormat="1" ht="56.25" x14ac:dyDescent="0.2">
      <c r="A18" t="s">
        <v>70</v>
      </c>
      <c r="B18" s="97" t="s">
        <v>1256</v>
      </c>
      <c r="C18" s="97" t="s">
        <v>1175</v>
      </c>
      <c r="D18" s="97" t="s">
        <v>1256</v>
      </c>
      <c r="E18" t="s">
        <v>508</v>
      </c>
      <c r="F18">
        <v>1000000</v>
      </c>
      <c r="G18" s="71"/>
      <c r="H18" t="s">
        <v>1569</v>
      </c>
      <c r="I18" t="s">
        <v>1973</v>
      </c>
      <c r="K18" s="65"/>
      <c r="L18" s="65"/>
      <c r="M18" s="39"/>
    </row>
    <row r="19" spans="1:13" s="17" customFormat="1" ht="56.25" x14ac:dyDescent="0.2">
      <c r="A19" t="s">
        <v>71</v>
      </c>
      <c r="B19" s="97" t="s">
        <v>1256</v>
      </c>
      <c r="C19" s="97" t="s">
        <v>1175</v>
      </c>
      <c r="D19" s="97" t="s">
        <v>1256</v>
      </c>
      <c r="E19" t="s">
        <v>509</v>
      </c>
      <c r="F19">
        <v>1000000</v>
      </c>
      <c r="G19" s="71"/>
      <c r="H19" t="s">
        <v>1570</v>
      </c>
      <c r="I19" t="s">
        <v>1974</v>
      </c>
      <c r="K19" s="65"/>
      <c r="L19" s="65"/>
      <c r="M19" s="39"/>
    </row>
    <row r="20" spans="1:13" s="17" customFormat="1" ht="56.25" x14ac:dyDescent="0.2">
      <c r="A20" t="s">
        <v>72</v>
      </c>
      <c r="B20" s="97" t="s">
        <v>1256</v>
      </c>
      <c r="C20" s="97" t="s">
        <v>1175</v>
      </c>
      <c r="D20" s="97" t="s">
        <v>1256</v>
      </c>
      <c r="E20" t="s">
        <v>510</v>
      </c>
      <c r="F20">
        <v>600000</v>
      </c>
      <c r="G20" s="71"/>
      <c r="H20" t="s">
        <v>1571</v>
      </c>
      <c r="I20" t="s">
        <v>1975</v>
      </c>
      <c r="K20" s="65"/>
      <c r="L20" s="65"/>
      <c r="M20" s="39"/>
    </row>
    <row r="21" spans="1:13" s="17" customFormat="1" ht="56.25" x14ac:dyDescent="0.2">
      <c r="A21" t="s">
        <v>73</v>
      </c>
      <c r="B21" s="97" t="s">
        <v>1256</v>
      </c>
      <c r="C21" s="97" t="s">
        <v>1175</v>
      </c>
      <c r="D21" s="97" t="s">
        <v>1256</v>
      </c>
      <c r="E21" t="s">
        <v>511</v>
      </c>
      <c r="F21">
        <v>2000000</v>
      </c>
      <c r="G21" s="71"/>
      <c r="H21" t="s">
        <v>1569</v>
      </c>
      <c r="I21" t="s">
        <v>1973</v>
      </c>
      <c r="K21" s="65"/>
      <c r="L21" s="65"/>
      <c r="M21" s="39"/>
    </row>
    <row r="22" spans="1:13" s="17" customFormat="1" ht="56.25" x14ac:dyDescent="0.2">
      <c r="A22" t="s">
        <v>74</v>
      </c>
      <c r="B22" s="97" t="s">
        <v>1259</v>
      </c>
      <c r="C22" s="97" t="s">
        <v>1175</v>
      </c>
      <c r="D22" s="97" t="s">
        <v>1259</v>
      </c>
      <c r="E22" t="s">
        <v>512</v>
      </c>
      <c r="F22">
        <v>1871100</v>
      </c>
      <c r="G22" s="71"/>
      <c r="H22" t="s">
        <v>1572</v>
      </c>
      <c r="I22" t="s">
        <v>1976</v>
      </c>
      <c r="K22" s="65"/>
      <c r="L22" s="65"/>
      <c r="M22" s="39"/>
    </row>
    <row r="23" spans="1:13" s="17" customFormat="1" ht="37.5" x14ac:dyDescent="0.2">
      <c r="A23" t="s">
        <v>75</v>
      </c>
      <c r="B23" s="97" t="s">
        <v>20</v>
      </c>
      <c r="C23" s="97" t="s">
        <v>1236</v>
      </c>
      <c r="D23" s="97" t="s">
        <v>20</v>
      </c>
      <c r="E23" t="s">
        <v>513</v>
      </c>
      <c r="F23">
        <v>1534000</v>
      </c>
      <c r="G23" s="71"/>
      <c r="H23" t="s">
        <v>1573</v>
      </c>
      <c r="I23" t="s">
        <v>1973</v>
      </c>
      <c r="K23" s="65"/>
      <c r="L23" s="65"/>
      <c r="M23" s="39"/>
    </row>
    <row r="24" spans="1:13" s="17" customFormat="1" ht="37.5" x14ac:dyDescent="0.2">
      <c r="A24" t="s">
        <v>76</v>
      </c>
      <c r="B24" s="97" t="s">
        <v>20</v>
      </c>
      <c r="C24" s="97" t="s">
        <v>1236</v>
      </c>
      <c r="D24" s="97" t="s">
        <v>20</v>
      </c>
      <c r="E24" t="s">
        <v>514</v>
      </c>
      <c r="F24">
        <v>720000</v>
      </c>
      <c r="G24" s="71"/>
      <c r="H24" t="s">
        <v>1573</v>
      </c>
      <c r="I24" t="s">
        <v>1973</v>
      </c>
      <c r="K24" s="65"/>
      <c r="L24" s="65"/>
      <c r="M24" s="39"/>
    </row>
    <row r="25" spans="1:13" s="17" customFormat="1" ht="37.5" x14ac:dyDescent="0.2">
      <c r="A25" t="s">
        <v>77</v>
      </c>
      <c r="B25" s="97" t="s">
        <v>20</v>
      </c>
      <c r="C25" s="97" t="s">
        <v>1236</v>
      </c>
      <c r="D25" s="97" t="s">
        <v>20</v>
      </c>
      <c r="E25" t="s">
        <v>515</v>
      </c>
      <c r="F25">
        <v>1300000</v>
      </c>
      <c r="G25" s="71"/>
      <c r="H25" t="s">
        <v>1574</v>
      </c>
      <c r="I25" t="s">
        <v>1973</v>
      </c>
      <c r="K25" s="65"/>
      <c r="L25" s="65"/>
      <c r="M25" s="39"/>
    </row>
    <row r="26" spans="1:13" s="17" customFormat="1" ht="37.5" x14ac:dyDescent="0.2">
      <c r="A26" t="s">
        <v>78</v>
      </c>
      <c r="B26" s="97" t="s">
        <v>20</v>
      </c>
      <c r="C26" s="97" t="s">
        <v>1236</v>
      </c>
      <c r="D26" s="97" t="s">
        <v>20</v>
      </c>
      <c r="E26" t="s">
        <v>516</v>
      </c>
      <c r="F26">
        <v>242000</v>
      </c>
      <c r="G26" s="71"/>
      <c r="H26" t="s">
        <v>1575</v>
      </c>
      <c r="I26" t="s">
        <v>1977</v>
      </c>
      <c r="K26" s="65"/>
      <c r="L26" s="65"/>
      <c r="M26" s="39"/>
    </row>
    <row r="27" spans="1:13" s="17" customFormat="1" ht="37.5" x14ac:dyDescent="0.2">
      <c r="A27" t="s">
        <v>79</v>
      </c>
      <c r="B27" s="97" t="s">
        <v>20</v>
      </c>
      <c r="C27" s="97" t="s">
        <v>1236</v>
      </c>
      <c r="D27" s="97" t="s">
        <v>20</v>
      </c>
      <c r="E27" t="s">
        <v>517</v>
      </c>
      <c r="F27">
        <v>242000</v>
      </c>
      <c r="G27" s="71"/>
      <c r="H27" t="s">
        <v>1575</v>
      </c>
      <c r="I27" t="s">
        <v>1977</v>
      </c>
      <c r="K27" s="65"/>
      <c r="L27" s="65"/>
      <c r="M27" s="39"/>
    </row>
    <row r="28" spans="1:13" s="17" customFormat="1" ht="37.5" x14ac:dyDescent="0.2">
      <c r="A28" t="s">
        <v>80</v>
      </c>
      <c r="B28" s="97" t="s">
        <v>20</v>
      </c>
      <c r="C28" s="97" t="s">
        <v>1236</v>
      </c>
      <c r="D28" s="97" t="s">
        <v>20</v>
      </c>
      <c r="E28" t="s">
        <v>518</v>
      </c>
      <c r="F28">
        <v>242000</v>
      </c>
      <c r="G28" s="71"/>
      <c r="H28" t="s">
        <v>1576</v>
      </c>
      <c r="I28" t="s">
        <v>1978</v>
      </c>
      <c r="K28" s="65"/>
      <c r="L28" s="65"/>
      <c r="M28" s="39"/>
    </row>
    <row r="29" spans="1:13" s="17" customFormat="1" ht="37.5" x14ac:dyDescent="0.2">
      <c r="A29" t="s">
        <v>81</v>
      </c>
      <c r="B29" s="97" t="s">
        <v>1258</v>
      </c>
      <c r="C29" s="97" t="s">
        <v>1236</v>
      </c>
      <c r="D29" s="97" t="s">
        <v>1258</v>
      </c>
      <c r="E29" t="s">
        <v>519</v>
      </c>
      <c r="F29">
        <v>607600</v>
      </c>
      <c r="G29" s="71"/>
      <c r="H29" t="s">
        <v>1577</v>
      </c>
      <c r="I29" t="s">
        <v>1979</v>
      </c>
      <c r="K29" s="65"/>
      <c r="L29" s="65"/>
      <c r="M29" s="39"/>
    </row>
    <row r="30" spans="1:13" s="17" customFormat="1" ht="37.5" x14ac:dyDescent="0.2">
      <c r="A30" t="s">
        <v>293</v>
      </c>
      <c r="B30" s="97" t="s">
        <v>1257</v>
      </c>
      <c r="C30" s="97" t="s">
        <v>1236</v>
      </c>
      <c r="D30" s="97" t="s">
        <v>1257</v>
      </c>
      <c r="E30" t="s">
        <v>488</v>
      </c>
      <c r="F30">
        <v>20502900</v>
      </c>
      <c r="G30"/>
      <c r="H30" t="s">
        <v>1574</v>
      </c>
      <c r="I30" t="s">
        <v>1980</v>
      </c>
      <c r="K30" s="65"/>
      <c r="L30" s="65"/>
      <c r="M30" s="39"/>
    </row>
    <row r="31" spans="1:13" s="17" customFormat="1" ht="37.5" x14ac:dyDescent="0.2">
      <c r="A31" t="s">
        <v>294</v>
      </c>
      <c r="B31" s="97" t="s">
        <v>1257</v>
      </c>
      <c r="C31" s="97" t="s">
        <v>1236</v>
      </c>
      <c r="D31" s="97" t="s">
        <v>1257</v>
      </c>
      <c r="E31" t="s">
        <v>489</v>
      </c>
      <c r="F31">
        <v>38610000</v>
      </c>
      <c r="G31"/>
      <c r="H31" t="s">
        <v>1578</v>
      </c>
      <c r="I31" t="s">
        <v>1981</v>
      </c>
      <c r="K31" s="65"/>
      <c r="L31" s="65"/>
      <c r="M31" s="39"/>
    </row>
    <row r="32" spans="1:13" s="17" customFormat="1" ht="37.5" x14ac:dyDescent="0.2">
      <c r="A32" t="s">
        <v>295</v>
      </c>
      <c r="B32" s="97" t="s">
        <v>1258</v>
      </c>
      <c r="C32" s="97" t="s">
        <v>1236</v>
      </c>
      <c r="D32" s="97" t="s">
        <v>1258</v>
      </c>
      <c r="E32" t="s">
        <v>490</v>
      </c>
      <c r="F32">
        <v>21070100</v>
      </c>
      <c r="G32"/>
      <c r="H32" t="s">
        <v>1579</v>
      </c>
      <c r="I32" t="s">
        <v>1982</v>
      </c>
      <c r="K32"/>
      <c r="L32" s="65"/>
      <c r="M32" s="39"/>
    </row>
    <row r="33" spans="1:13" s="17" customFormat="1" ht="90" customHeight="1" x14ac:dyDescent="0.2">
      <c r="A33" t="s">
        <v>296</v>
      </c>
      <c r="B33" s="97" t="s">
        <v>1259</v>
      </c>
      <c r="C33" s="97" t="s">
        <v>1236</v>
      </c>
      <c r="D33" s="97" t="s">
        <v>1259</v>
      </c>
      <c r="E33" t="s">
        <v>491</v>
      </c>
      <c r="F33">
        <v>11407600</v>
      </c>
      <c r="G33"/>
      <c r="H33" t="s">
        <v>1580</v>
      </c>
      <c r="I33" t="s">
        <v>1983</v>
      </c>
      <c r="K33" s="65"/>
      <c r="L33" s="65"/>
      <c r="M33" s="39"/>
    </row>
    <row r="34" spans="1:13" s="17" customFormat="1" ht="56.25" x14ac:dyDescent="0.2">
      <c r="A34" t="s">
        <v>297</v>
      </c>
      <c r="B34" s="97" t="s">
        <v>1260</v>
      </c>
      <c r="C34" s="97" t="s">
        <v>1236</v>
      </c>
      <c r="D34" s="97" t="s">
        <v>1260</v>
      </c>
      <c r="E34" t="s">
        <v>492</v>
      </c>
      <c r="F34">
        <v>20502900</v>
      </c>
      <c r="G34"/>
      <c r="H34" t="s">
        <v>1581</v>
      </c>
      <c r="I34" t="s">
        <v>1984</v>
      </c>
      <c r="K34" s="65"/>
      <c r="L34" s="65"/>
      <c r="M34" s="39"/>
    </row>
    <row r="35" spans="1:13" s="17" customFormat="1" ht="56.25" x14ac:dyDescent="0.2">
      <c r="A35" t="s">
        <v>298</v>
      </c>
      <c r="B35" s="97" t="s">
        <v>1263</v>
      </c>
      <c r="C35" s="97" t="s">
        <v>1175</v>
      </c>
      <c r="D35" s="97" t="s">
        <v>1263</v>
      </c>
      <c r="E35" t="s">
        <v>493</v>
      </c>
      <c r="F35">
        <v>21647400</v>
      </c>
      <c r="G35"/>
      <c r="H35" t="s">
        <v>1582</v>
      </c>
      <c r="I35" t="s">
        <v>1985</v>
      </c>
      <c r="K35" s="65"/>
      <c r="L35" s="65"/>
      <c r="M35" s="39"/>
    </row>
    <row r="36" spans="1:13" s="17" customFormat="1" ht="56.25" x14ac:dyDescent="0.2">
      <c r="A36" t="s">
        <v>299</v>
      </c>
      <c r="B36" s="97" t="s">
        <v>1256</v>
      </c>
      <c r="C36" s="97" t="s">
        <v>1175</v>
      </c>
      <c r="D36" s="97" t="s">
        <v>1256</v>
      </c>
      <c r="E36" t="s">
        <v>494</v>
      </c>
      <c r="F36">
        <v>7343200</v>
      </c>
      <c r="G36"/>
      <c r="H36" t="s">
        <v>1583</v>
      </c>
      <c r="I36" t="s">
        <v>1986</v>
      </c>
      <c r="K36" s="65"/>
      <c r="L36" s="65"/>
      <c r="M36" s="39"/>
    </row>
    <row r="37" spans="1:13" s="17" customFormat="1" ht="56.25" x14ac:dyDescent="0.2">
      <c r="A37" t="s">
        <v>300</v>
      </c>
      <c r="B37" s="97" t="s">
        <v>1256</v>
      </c>
      <c r="C37" s="97" t="s">
        <v>1175</v>
      </c>
      <c r="D37" s="97" t="s">
        <v>1256</v>
      </c>
      <c r="E37" t="s">
        <v>495</v>
      </c>
      <c r="F37">
        <v>20000000</v>
      </c>
      <c r="G37"/>
      <c r="H37" t="s">
        <v>1584</v>
      </c>
      <c r="I37" t="s">
        <v>1987</v>
      </c>
      <c r="K37" s="65"/>
      <c r="L37" s="65"/>
      <c r="M37" s="39"/>
    </row>
    <row r="38" spans="1:13" s="17" customFormat="1" ht="56.25" x14ac:dyDescent="0.2">
      <c r="A38" t="s">
        <v>301</v>
      </c>
      <c r="B38" s="97" t="s">
        <v>1256</v>
      </c>
      <c r="C38" s="97" t="s">
        <v>1175</v>
      </c>
      <c r="D38" s="97" t="s">
        <v>1256</v>
      </c>
      <c r="E38" t="s">
        <v>496</v>
      </c>
      <c r="F38">
        <v>2500000</v>
      </c>
      <c r="G38"/>
      <c r="H38" t="s">
        <v>1585</v>
      </c>
      <c r="I38" t="s">
        <v>1975</v>
      </c>
      <c r="K38" s="65"/>
      <c r="L38" s="65"/>
      <c r="M38" s="39"/>
    </row>
    <row r="39" spans="1:13" s="17" customFormat="1" ht="56.25" x14ac:dyDescent="0.2">
      <c r="A39" t="s">
        <v>302</v>
      </c>
      <c r="B39" s="97" t="s">
        <v>1256</v>
      </c>
      <c r="C39" s="97" t="s">
        <v>1175</v>
      </c>
      <c r="D39" s="97" t="s">
        <v>1256</v>
      </c>
      <c r="E39" t="s">
        <v>497</v>
      </c>
      <c r="F39">
        <v>4950000</v>
      </c>
      <c r="G39"/>
      <c r="H39" t="s">
        <v>1569</v>
      </c>
      <c r="I39" t="s">
        <v>1973</v>
      </c>
      <c r="K39" s="65"/>
      <c r="L39" s="65"/>
      <c r="M39" s="39"/>
    </row>
    <row r="40" spans="1:13" s="17" customFormat="1" ht="56.25" x14ac:dyDescent="0.2">
      <c r="A40" t="s">
        <v>303</v>
      </c>
      <c r="B40" s="97" t="s">
        <v>1256</v>
      </c>
      <c r="C40" s="97" t="s">
        <v>1175</v>
      </c>
      <c r="D40" s="97" t="s">
        <v>1256</v>
      </c>
      <c r="E40" t="s">
        <v>498</v>
      </c>
      <c r="F40">
        <v>3000000</v>
      </c>
      <c r="G40"/>
      <c r="H40" t="s">
        <v>1586</v>
      </c>
      <c r="I40" t="s">
        <v>1975</v>
      </c>
      <c r="K40" s="65"/>
      <c r="L40" s="65"/>
      <c r="M40" s="39"/>
    </row>
    <row r="41" spans="1:13" s="17" customFormat="1" ht="56.25" x14ac:dyDescent="0.2">
      <c r="A41" t="s">
        <v>304</v>
      </c>
      <c r="B41" s="97" t="s">
        <v>1256</v>
      </c>
      <c r="C41" s="97" t="s">
        <v>1175</v>
      </c>
      <c r="D41" s="97" t="s">
        <v>1256</v>
      </c>
      <c r="E41" t="s">
        <v>499</v>
      </c>
      <c r="F41">
        <v>5000000</v>
      </c>
      <c r="G41"/>
      <c r="H41" t="s">
        <v>1587</v>
      </c>
      <c r="I41" t="s">
        <v>1988</v>
      </c>
      <c r="K41" s="65"/>
      <c r="L41" s="65"/>
      <c r="M41" s="39"/>
    </row>
    <row r="42" spans="1:13" s="17" customFormat="1" ht="56.25" x14ac:dyDescent="0.2">
      <c r="A42" t="s">
        <v>305</v>
      </c>
      <c r="B42" s="97" t="s">
        <v>1262</v>
      </c>
      <c r="C42" s="97" t="s">
        <v>1175</v>
      </c>
      <c r="D42" s="97" t="s">
        <v>1262</v>
      </c>
      <c r="E42" t="s">
        <v>500</v>
      </c>
      <c r="F42">
        <v>5683100</v>
      </c>
      <c r="G42"/>
      <c r="H42" t="s">
        <v>1588</v>
      </c>
      <c r="I42" t="s">
        <v>1989</v>
      </c>
      <c r="K42" s="65"/>
      <c r="L42" s="65"/>
      <c r="M42" s="39"/>
    </row>
    <row r="43" spans="1:13" s="17" customFormat="1" ht="56.25" x14ac:dyDescent="0.2">
      <c r="A43" t="s">
        <v>306</v>
      </c>
      <c r="B43" s="97" t="s">
        <v>1259</v>
      </c>
      <c r="C43" s="97" t="s">
        <v>1175</v>
      </c>
      <c r="D43" s="97" t="s">
        <v>1259</v>
      </c>
      <c r="E43" t="s">
        <v>501</v>
      </c>
      <c r="F43">
        <v>4257000</v>
      </c>
      <c r="G43"/>
      <c r="H43" t="s">
        <v>1589</v>
      </c>
      <c r="I43" t="s">
        <v>1989</v>
      </c>
      <c r="K43" s="65"/>
      <c r="L43" s="65"/>
      <c r="M43" s="39"/>
    </row>
    <row r="44" spans="1:13" s="17" customFormat="1" ht="37.5" x14ac:dyDescent="0.2">
      <c r="A44" t="s">
        <v>307</v>
      </c>
      <c r="B44" s="97" t="s">
        <v>1258</v>
      </c>
      <c r="C44" s="97" t="s">
        <v>1236</v>
      </c>
      <c r="D44" s="97" t="s">
        <v>1258</v>
      </c>
      <c r="E44" t="s">
        <v>502</v>
      </c>
      <c r="F44">
        <v>20852900</v>
      </c>
      <c r="G44"/>
      <c r="H44" t="s">
        <v>1590</v>
      </c>
      <c r="I44" t="s">
        <v>1982</v>
      </c>
      <c r="K44" s="65"/>
      <c r="L44" s="65"/>
      <c r="M44" s="39"/>
    </row>
    <row r="45" spans="1:13" s="17" customFormat="1" ht="37.5" x14ac:dyDescent="0.2">
      <c r="A45" t="s">
        <v>308</v>
      </c>
      <c r="B45" s="97" t="s">
        <v>20</v>
      </c>
      <c r="C45" s="97" t="s">
        <v>1236</v>
      </c>
      <c r="D45" s="97" t="s">
        <v>20</v>
      </c>
      <c r="E45" t="s">
        <v>503</v>
      </c>
      <c r="F45">
        <v>2091000</v>
      </c>
      <c r="G45"/>
      <c r="H45" t="s">
        <v>1591</v>
      </c>
      <c r="I45" t="s">
        <v>1973</v>
      </c>
      <c r="K45" s="65"/>
      <c r="L45" s="65"/>
      <c r="M45" s="39"/>
    </row>
    <row r="46" spans="1:13" s="17" customFormat="1" ht="37.5" x14ac:dyDescent="0.2">
      <c r="A46" t="s">
        <v>309</v>
      </c>
      <c r="B46" s="97" t="s">
        <v>20</v>
      </c>
      <c r="C46" s="97" t="s">
        <v>1236</v>
      </c>
      <c r="D46" s="97" t="s">
        <v>20</v>
      </c>
      <c r="E46" t="s">
        <v>504</v>
      </c>
      <c r="F46">
        <v>2839000</v>
      </c>
      <c r="G46"/>
      <c r="H46" t="s">
        <v>1591</v>
      </c>
      <c r="I46" t="s">
        <v>1973</v>
      </c>
      <c r="K46" s="65"/>
      <c r="L46" s="65"/>
      <c r="M46" s="39"/>
    </row>
    <row r="47" spans="1:13" s="17" customFormat="1" ht="37.5" x14ac:dyDescent="0.2">
      <c r="A47" t="s">
        <v>400</v>
      </c>
      <c r="B47" s="97" t="s">
        <v>20</v>
      </c>
      <c r="C47" s="97" t="s">
        <v>1236</v>
      </c>
      <c r="D47" s="97" t="s">
        <v>20</v>
      </c>
      <c r="E47" t="s">
        <v>505</v>
      </c>
      <c r="F47">
        <v>2115000</v>
      </c>
      <c r="G47"/>
      <c r="H47" t="s">
        <v>1591</v>
      </c>
      <c r="I47" t="s">
        <v>1973</v>
      </c>
      <c r="K47" s="65"/>
      <c r="L47" s="65"/>
      <c r="M47" s="39"/>
    </row>
    <row r="48" spans="1:13" s="17" customFormat="1" ht="18.75" x14ac:dyDescent="0.2">
      <c r="A48" t="s">
        <v>401</v>
      </c>
      <c r="B48" t="s">
        <v>1261</v>
      </c>
      <c r="C48" t="s">
        <v>1242</v>
      </c>
      <c r="D48" t="s">
        <v>1261</v>
      </c>
      <c r="E48" t="s">
        <v>506</v>
      </c>
      <c r="F48">
        <v>3520000</v>
      </c>
      <c r="G48"/>
      <c r="H48" t="s">
        <v>1592</v>
      </c>
      <c r="I48" t="s">
        <v>1980</v>
      </c>
      <c r="K48" s="65"/>
      <c r="L48" s="65"/>
      <c r="M48" s="39"/>
    </row>
    <row r="49" spans="1:67" s="193" customFormat="1" ht="18.75" x14ac:dyDescent="0.2">
      <c r="A49" t="str">
        <f>+A48</f>
        <v>32</v>
      </c>
      <c r="B49"/>
      <c r="C49"/>
      <c r="D49"/>
      <c r="E49" t="s">
        <v>1173</v>
      </c>
      <c r="F49">
        <f>SUM(F17:F48)</f>
        <v>230750800</v>
      </c>
      <c r="G49">
        <f>SUM(G48:G48)</f>
        <v>0</v>
      </c>
      <c r="H49"/>
      <c r="I49"/>
      <c r="J49"/>
      <c r="M49"/>
    </row>
    <row r="50" spans="1:67" s="192" customFormat="1" ht="18.75" x14ac:dyDescent="0.2">
      <c r="A50" t="str">
        <f>+A49</f>
        <v>32</v>
      </c>
      <c r="B50"/>
      <c r="C50"/>
      <c r="D50"/>
      <c r="E50" t="s">
        <v>27</v>
      </c>
      <c r="F50">
        <f>+F49</f>
        <v>230750800</v>
      </c>
      <c r="G50"/>
      <c r="H50"/>
      <c r="I50"/>
      <c r="J50" s="194"/>
      <c r="K50"/>
      <c r="L50"/>
      <c r="M50"/>
    </row>
    <row r="51" spans="1:67" ht="18.75" x14ac:dyDescent="0.3">
      <c r="A51">
        <f>+A50+A14</f>
        <v>33</v>
      </c>
      <c r="E51" t="s">
        <v>59</v>
      </c>
      <c r="F51">
        <f>+F50+F14</f>
        <v>233407600</v>
      </c>
      <c r="J51" s="190"/>
    </row>
    <row r="52" spans="1:67" s="191" customFormat="1" ht="18.75" x14ac:dyDescent="0.2">
      <c r="A52"/>
      <c r="B52"/>
      <c r="C52"/>
      <c r="D52"/>
      <c r="E52"/>
      <c r="F52"/>
      <c r="G52"/>
      <c r="H52"/>
      <c r="I52"/>
    </row>
    <row r="53" spans="1:67" s="191" customFormat="1" ht="18.75" x14ac:dyDescent="0.2">
      <c r="A53"/>
      <c r="B53"/>
      <c r="C53"/>
      <c r="D53"/>
      <c r="E53"/>
      <c r="F53"/>
      <c r="G53"/>
      <c r="H53"/>
      <c r="I53"/>
      <c r="J53"/>
      <c r="K53"/>
    </row>
    <row r="54" spans="1:67" ht="18.75" x14ac:dyDescent="0.3">
      <c r="J54" s="190"/>
    </row>
    <row r="55" spans="1:67" s="198" customFormat="1" ht="18.75" x14ac:dyDescent="0.3">
      <c r="A55"/>
      <c r="B55"/>
      <c r="C55"/>
      <c r="D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</row>
    <row r="56" spans="1:67" s="198" customFormat="1" ht="18.75" x14ac:dyDescent="0.3">
      <c r="A56"/>
      <c r="B56"/>
      <c r="C56"/>
      <c r="D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</row>
    <row r="57" spans="1:67" s="198" customFormat="1" ht="18.75" x14ac:dyDescent="0.3">
      <c r="A57"/>
      <c r="B57"/>
      <c r="C57"/>
      <c r="D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</row>
    <row r="58" spans="1:67" s="198" customFormat="1" ht="18.75" x14ac:dyDescent="0.3">
      <c r="A58"/>
      <c r="B58"/>
      <c r="C58"/>
      <c r="D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</row>
  </sheetData>
  <autoFilter ref="A8:CG51"/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69" orientation="landscape" blackAndWhite="1" r:id="rId1"/>
  <headerFooter alignWithMargins="0"/>
  <rowBreaks count="1" manualBreakCount="1">
    <brk id="23" max="8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O21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F14" sqref="F14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62.140625" customWidth="1"/>
    <col min="6" max="6" width="17.42578125" customWidth="1"/>
    <col min="7" max="7" width="18.28515625" customWidth="1"/>
    <col min="8" max="8" width="32" customWidth="1"/>
    <col min="9" max="9" width="35" customWidth="1"/>
    <col min="10" max="10" width="14.5703125" bestFit="1" customWidth="1"/>
    <col min="11" max="12" width="15.42578125" bestFit="1" customWidth="1"/>
    <col min="13" max="13" width="14.5703125" bestFit="1" customWidth="1"/>
  </cols>
  <sheetData>
    <row r="1" spans="1:13" ht="21" x14ac:dyDescent="0.35">
      <c r="A1" s="319" t="s">
        <v>361</v>
      </c>
      <c r="B1" s="319"/>
      <c r="C1" s="319"/>
      <c r="D1" s="319"/>
      <c r="E1" s="319"/>
      <c r="F1" s="319"/>
      <c r="G1" s="319"/>
      <c r="H1" s="319"/>
      <c r="I1" s="319"/>
    </row>
    <row r="2" spans="1:13" ht="21" x14ac:dyDescent="0.35">
      <c r="A2" s="319" t="s">
        <v>6</v>
      </c>
      <c r="B2" s="319"/>
      <c r="C2" s="319"/>
      <c r="D2" s="319"/>
      <c r="E2" s="319"/>
      <c r="F2" s="319"/>
      <c r="G2" s="319"/>
      <c r="H2" s="319"/>
      <c r="I2" s="319"/>
    </row>
    <row r="3" spans="1:13" ht="21" x14ac:dyDescent="0.35">
      <c r="A3" s="319" t="str">
        <f>+ตร.!A3</f>
        <v>รายงาน ณ : 1 มิ.ย.61</v>
      </c>
      <c r="B3" s="319"/>
      <c r="C3" s="319"/>
      <c r="D3" s="319"/>
      <c r="E3" s="319"/>
      <c r="F3" s="319"/>
      <c r="G3" s="319"/>
      <c r="H3" s="319"/>
      <c r="I3" s="319"/>
    </row>
    <row r="4" spans="1:13" x14ac:dyDescent="0.2">
      <c r="F4" s="314"/>
      <c r="G4" s="314"/>
    </row>
    <row r="5" spans="1:13" ht="21.75" customHeight="1" x14ac:dyDescent="0.2">
      <c r="A5" s="320" t="s">
        <v>16</v>
      </c>
      <c r="B5" s="320" t="s">
        <v>17</v>
      </c>
      <c r="C5" s="320" t="s">
        <v>44</v>
      </c>
      <c r="D5" s="320" t="s">
        <v>18</v>
      </c>
      <c r="E5" s="320" t="s">
        <v>26</v>
      </c>
      <c r="F5" s="320" t="s">
        <v>23</v>
      </c>
      <c r="G5" s="320"/>
      <c r="H5" s="320" t="str">
        <f>+ตร.!H5</f>
        <v>ความก้าวหน้า/ปัญหา 
ประชุมระดับ จนท.
 ครั้งที่ 4/2561
วันที่ 21 มี.ค.61</v>
      </c>
      <c r="I5" s="320" t="str">
        <f>+ตร.!I5</f>
        <v>ความก้าวหน้า/ปัญหา 
ประชุมระดับ ตร.
 ครั้งที่ 4/2561
วันที่ 6 มิ.ย.61</v>
      </c>
      <c r="M5" s="191"/>
    </row>
    <row r="6" spans="1:13" ht="21" customHeight="1" x14ac:dyDescent="0.2">
      <c r="A6" s="320"/>
      <c r="B6" s="320"/>
      <c r="C6" s="320"/>
      <c r="D6" s="320"/>
      <c r="E6" s="320"/>
      <c r="F6" s="320" t="s">
        <v>35</v>
      </c>
      <c r="G6" s="320" t="s">
        <v>198</v>
      </c>
      <c r="H6" s="320"/>
      <c r="I6" s="320"/>
      <c r="M6" s="191"/>
    </row>
    <row r="7" spans="1:13" ht="74.25" customHeight="1" x14ac:dyDescent="0.2">
      <c r="A7" s="320"/>
      <c r="B7" s="320"/>
      <c r="C7" s="320"/>
      <c r="D7" s="320"/>
      <c r="E7" s="320"/>
      <c r="F7" s="320"/>
      <c r="G7" s="320"/>
      <c r="H7" s="320"/>
      <c r="I7" s="320"/>
      <c r="M7" s="191"/>
    </row>
    <row r="8" spans="1:13" ht="21" x14ac:dyDescent="0.35">
      <c r="A8" s="244"/>
      <c r="B8" s="244"/>
      <c r="C8" s="244"/>
      <c r="D8" s="244"/>
      <c r="E8" s="245" t="s">
        <v>20</v>
      </c>
      <c r="F8" s="244"/>
      <c r="G8" s="244"/>
      <c r="H8" s="244"/>
      <c r="I8" s="244"/>
    </row>
    <row r="9" spans="1:13" s="191" customFormat="1" ht="21" x14ac:dyDescent="0.35">
      <c r="A9" s="244"/>
      <c r="B9" s="244"/>
      <c r="C9" s="244"/>
      <c r="D9" s="244"/>
      <c r="E9" s="246" t="s">
        <v>8</v>
      </c>
      <c r="F9" s="244"/>
      <c r="G9" s="244"/>
      <c r="H9" s="244"/>
      <c r="I9" s="244"/>
    </row>
    <row r="10" spans="1:13" s="191" customFormat="1" ht="21" x14ac:dyDescent="0.35">
      <c r="A10" s="244"/>
      <c r="B10" s="244"/>
      <c r="C10" s="244"/>
      <c r="D10" s="244"/>
      <c r="E10" s="104" t="s">
        <v>1228</v>
      </c>
      <c r="F10" s="244"/>
      <c r="G10" s="244"/>
      <c r="H10" s="244"/>
      <c r="I10" s="244"/>
      <c r="K10" s="192"/>
      <c r="L10" s="192"/>
    </row>
    <row r="11" spans="1:13" s="17" customFormat="1" ht="84" x14ac:dyDescent="0.2">
      <c r="A11" s="248">
        <v>1</v>
      </c>
      <c r="B11" s="247" t="s">
        <v>1256</v>
      </c>
      <c r="C11" s="247" t="s">
        <v>1175</v>
      </c>
      <c r="D11" s="247" t="s">
        <v>1256</v>
      </c>
      <c r="E11" s="248" t="s">
        <v>495</v>
      </c>
      <c r="F11" s="252">
        <v>20000000</v>
      </c>
      <c r="G11" s="248"/>
      <c r="H11" s="250" t="s">
        <v>2279</v>
      </c>
      <c r="I11" s="250"/>
      <c r="K11" s="65"/>
      <c r="L11" s="65"/>
      <c r="M11" s="39"/>
    </row>
    <row r="12" spans="1:13" s="17" customFormat="1" ht="42" x14ac:dyDescent="0.35">
      <c r="A12" s="299">
        <v>2</v>
      </c>
      <c r="B12" s="247"/>
      <c r="C12" s="247"/>
      <c r="D12" s="247"/>
      <c r="E12" s="300" t="s">
        <v>2312</v>
      </c>
      <c r="F12" s="252">
        <v>498000</v>
      </c>
      <c r="G12" s="299"/>
      <c r="H12" s="249"/>
      <c r="I12" s="250"/>
      <c r="K12" s="65"/>
      <c r="L12" s="65"/>
      <c r="M12" s="39"/>
    </row>
    <row r="13" spans="1:13" s="193" customFormat="1" ht="21" x14ac:dyDescent="0.2">
      <c r="A13" s="248">
        <f>+A12</f>
        <v>2</v>
      </c>
      <c r="B13" s="248"/>
      <c r="C13" s="248"/>
      <c r="D13" s="248"/>
      <c r="E13" s="248" t="s">
        <v>1173</v>
      </c>
      <c r="F13" s="252">
        <f>SUM(F11:F12)</f>
        <v>20498000</v>
      </c>
      <c r="G13" s="248"/>
      <c r="H13" s="251"/>
      <c r="I13" s="251"/>
      <c r="J13"/>
      <c r="M13"/>
    </row>
    <row r="14" spans="1:13" ht="21" x14ac:dyDescent="0.3">
      <c r="A14" s="248">
        <f>+A13</f>
        <v>2</v>
      </c>
      <c r="B14" s="248"/>
      <c r="C14" s="248"/>
      <c r="D14" s="248"/>
      <c r="E14" s="248" t="s">
        <v>59</v>
      </c>
      <c r="F14" s="252">
        <f>+F13</f>
        <v>20498000</v>
      </c>
      <c r="G14" s="248"/>
      <c r="H14" s="248"/>
      <c r="I14" s="248"/>
      <c r="J14" s="190"/>
    </row>
    <row r="15" spans="1:13" s="191" customFormat="1" ht="18.75" x14ac:dyDescent="0.2">
      <c r="A15"/>
      <c r="B15"/>
      <c r="C15"/>
      <c r="D15"/>
      <c r="E15"/>
      <c r="F15"/>
      <c r="G15"/>
      <c r="H15"/>
      <c r="I15"/>
    </row>
    <row r="16" spans="1:13" s="191" customFormat="1" ht="18.75" x14ac:dyDescent="0.2">
      <c r="A16"/>
      <c r="B16"/>
      <c r="C16"/>
      <c r="D16"/>
      <c r="E16"/>
      <c r="F16"/>
      <c r="G16"/>
      <c r="H16"/>
      <c r="I16"/>
      <c r="J16"/>
      <c r="K16"/>
    </row>
    <row r="17" spans="1:67" ht="18.75" x14ac:dyDescent="0.3">
      <c r="J17" s="190"/>
    </row>
    <row r="18" spans="1:67" s="198" customFormat="1" ht="18.75" x14ac:dyDescent="0.3">
      <c r="A18"/>
      <c r="B18"/>
      <c r="C18"/>
      <c r="D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67" s="198" customFormat="1" ht="18.75" x14ac:dyDescent="0.3">
      <c r="A19"/>
      <c r="B19"/>
      <c r="C19"/>
      <c r="D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s="198" customFormat="1" ht="18.75" x14ac:dyDescent="0.3">
      <c r="A20"/>
      <c r="B20"/>
      <c r="C20"/>
      <c r="D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</row>
    <row r="21" spans="1:67" s="198" customFormat="1" ht="18.75" x14ac:dyDescent="0.3">
      <c r="A21"/>
      <c r="B21"/>
      <c r="C21"/>
      <c r="D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</row>
  </sheetData>
  <autoFilter ref="A8:CG14"/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6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F0"/>
  </sheetPr>
  <dimension ref="A1:BO76"/>
  <sheetViews>
    <sheetView view="pageBreakPreview" zoomScale="85" zoomScaleNormal="100" zoomScaleSheetLayoutView="85" workbookViewId="0">
      <pane ySplit="7" topLeftCell="A53" activePane="bottomLeft" state="frozen"/>
      <selection activeCell="E5" sqref="E5:E7"/>
      <selection pane="bottomLeft" activeCell="E5" sqref="E5:E7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1.7109375" customWidth="1"/>
    <col min="6" max="6" width="17.42578125" customWidth="1"/>
    <col min="7" max="7" width="18.28515625" customWidth="1"/>
    <col min="8" max="8" width="27.7109375" customWidth="1"/>
    <col min="9" max="9" width="33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E8" s="176" t="s">
        <v>21</v>
      </c>
    </row>
    <row r="9" spans="1:13" ht="18.75" x14ac:dyDescent="0.2">
      <c r="E9" s="15" t="s">
        <v>30</v>
      </c>
    </row>
    <row r="10" spans="1:13" ht="18.75" x14ac:dyDescent="0.2">
      <c r="E10" s="165" t="s">
        <v>1228</v>
      </c>
    </row>
    <row r="11" spans="1:13" ht="56.25" x14ac:dyDescent="0.2">
      <c r="A11">
        <v>1</v>
      </c>
      <c r="B11" t="s">
        <v>1264</v>
      </c>
      <c r="C11" s="97" t="s">
        <v>1238</v>
      </c>
      <c r="D11" t="s">
        <v>1264</v>
      </c>
      <c r="E11" t="s">
        <v>1253</v>
      </c>
      <c r="F11">
        <v>2656800</v>
      </c>
      <c r="H11" t="s">
        <v>1832</v>
      </c>
      <c r="I11" s="211" t="s">
        <v>2163</v>
      </c>
    </row>
    <row r="13" spans="1:13" x14ac:dyDescent="0.2">
      <c r="A13">
        <f>+A11</f>
        <v>1</v>
      </c>
      <c r="E13" t="s">
        <v>1265</v>
      </c>
      <c r="F13">
        <f>SUM(F11:F12)</f>
        <v>2656800</v>
      </c>
    </row>
    <row r="14" spans="1:13" s="191" customFormat="1" ht="18.75" x14ac:dyDescent="0.2">
      <c r="A14"/>
      <c r="B14"/>
      <c r="C14"/>
      <c r="D14"/>
      <c r="E14" s="201" t="s">
        <v>8</v>
      </c>
      <c r="F14"/>
      <c r="G14"/>
      <c r="H14"/>
      <c r="I14"/>
    </row>
    <row r="15" spans="1:13" s="191" customFormat="1" ht="18.75" x14ac:dyDescent="0.2">
      <c r="A15"/>
      <c r="B15"/>
      <c r="C15"/>
      <c r="D15"/>
      <c r="E15" s="165" t="s">
        <v>1228</v>
      </c>
      <c r="F15"/>
      <c r="G15"/>
      <c r="H15"/>
      <c r="I15"/>
      <c r="K15" s="192"/>
      <c r="L15" s="192"/>
    </row>
    <row r="16" spans="1:13" s="17" customFormat="1" ht="37.5" x14ac:dyDescent="0.2">
      <c r="A16" s="97">
        <v>1</v>
      </c>
      <c r="B16" s="97" t="s">
        <v>1264</v>
      </c>
      <c r="C16" t="s">
        <v>1175</v>
      </c>
      <c r="D16" s="97" t="s">
        <v>1264</v>
      </c>
      <c r="E16" t="s">
        <v>520</v>
      </c>
      <c r="F16">
        <v>1500000</v>
      </c>
      <c r="G16" s="29"/>
      <c r="H16" t="s">
        <v>1833</v>
      </c>
      <c r="I16" s="211" t="s">
        <v>2164</v>
      </c>
      <c r="K16" s="65"/>
      <c r="L16" s="65"/>
    </row>
    <row r="17" spans="1:12" s="17" customFormat="1" ht="37.5" x14ac:dyDescent="0.2">
      <c r="A17" s="97">
        <v>2</v>
      </c>
      <c r="B17" s="97" t="s">
        <v>1264</v>
      </c>
      <c r="C17" t="s">
        <v>1175</v>
      </c>
      <c r="D17" s="97" t="s">
        <v>1264</v>
      </c>
      <c r="E17" t="s">
        <v>521</v>
      </c>
      <c r="F17">
        <v>1000000</v>
      </c>
      <c r="G17" s="29"/>
      <c r="H17" t="s">
        <v>1833</v>
      </c>
      <c r="I17" s="211" t="s">
        <v>2164</v>
      </c>
      <c r="K17" s="65"/>
      <c r="L17" s="65"/>
    </row>
    <row r="18" spans="1:12" s="17" customFormat="1" ht="37.5" x14ac:dyDescent="0.2">
      <c r="A18" s="97">
        <v>3</v>
      </c>
      <c r="B18" s="97" t="s">
        <v>1264</v>
      </c>
      <c r="C18" t="s">
        <v>1175</v>
      </c>
      <c r="D18" s="97" t="s">
        <v>1264</v>
      </c>
      <c r="E18" t="s">
        <v>522</v>
      </c>
      <c r="F18">
        <v>1000000</v>
      </c>
      <c r="G18" s="29"/>
      <c r="H18" t="s">
        <v>1833</v>
      </c>
      <c r="I18" s="211" t="s">
        <v>2164</v>
      </c>
      <c r="K18" s="65"/>
      <c r="L18" s="65"/>
    </row>
    <row r="19" spans="1:12" s="17" customFormat="1" ht="37.5" x14ac:dyDescent="0.2">
      <c r="A19" s="97">
        <v>4</v>
      </c>
      <c r="B19" s="97" t="s">
        <v>1264</v>
      </c>
      <c r="C19" t="s">
        <v>1175</v>
      </c>
      <c r="D19" s="97" t="s">
        <v>1264</v>
      </c>
      <c r="E19" t="s">
        <v>523</v>
      </c>
      <c r="F19">
        <v>2000000</v>
      </c>
      <c r="G19" s="29"/>
      <c r="H19" t="s">
        <v>1833</v>
      </c>
      <c r="I19" s="211" t="s">
        <v>2164</v>
      </c>
      <c r="K19" s="65"/>
      <c r="L19" s="65"/>
    </row>
    <row r="20" spans="1:12" s="17" customFormat="1" ht="37.5" x14ac:dyDescent="0.2">
      <c r="A20" s="97">
        <v>5</v>
      </c>
      <c r="B20" s="97"/>
      <c r="C20" t="s">
        <v>1163</v>
      </c>
      <c r="D20" s="97"/>
      <c r="E20" t="s">
        <v>1368</v>
      </c>
      <c r="F20">
        <v>571800</v>
      </c>
      <c r="G20" s="29"/>
      <c r="H20" t="s">
        <v>1834</v>
      </c>
      <c r="I20" s="173" t="s">
        <v>2165</v>
      </c>
      <c r="K20" s="65"/>
      <c r="L20" s="65"/>
    </row>
    <row r="21" spans="1:12" s="17" customFormat="1" ht="37.5" x14ac:dyDescent="0.2">
      <c r="A21" s="97">
        <v>6</v>
      </c>
      <c r="B21" s="97"/>
      <c r="C21" t="s">
        <v>1163</v>
      </c>
      <c r="D21" s="97"/>
      <c r="E21" t="s">
        <v>1369</v>
      </c>
      <c r="F21">
        <v>117000</v>
      </c>
      <c r="G21" s="29"/>
      <c r="H21" t="s">
        <v>1835</v>
      </c>
      <c r="I21" s="173" t="s">
        <v>2166</v>
      </c>
      <c r="K21" s="65"/>
      <c r="L21" s="65"/>
    </row>
    <row r="22" spans="1:12" s="17" customFormat="1" ht="37.5" x14ac:dyDescent="0.2">
      <c r="A22" s="97">
        <v>7</v>
      </c>
      <c r="B22" s="97"/>
      <c r="C22" t="s">
        <v>1163</v>
      </c>
      <c r="D22" s="97"/>
      <c r="E22" t="s">
        <v>1370</v>
      </c>
      <c r="F22">
        <v>201000</v>
      </c>
      <c r="G22" s="29"/>
      <c r="H22" t="s">
        <v>1835</v>
      </c>
      <c r="I22" s="173" t="s">
        <v>2167</v>
      </c>
      <c r="K22" s="65"/>
      <c r="L22" s="65"/>
    </row>
    <row r="23" spans="1:12" s="17" customFormat="1" ht="18.75" x14ac:dyDescent="0.2">
      <c r="A23" s="97">
        <v>8</v>
      </c>
      <c r="B23" s="97"/>
      <c r="C23" t="s">
        <v>1163</v>
      </c>
      <c r="D23" s="97"/>
      <c r="E23" t="s">
        <v>1371</v>
      </c>
      <c r="F23">
        <v>302000</v>
      </c>
      <c r="G23" s="29"/>
      <c r="H23"/>
      <c r="I23" s="211" t="s">
        <v>2168</v>
      </c>
      <c r="K23" s="65"/>
      <c r="L23" s="65"/>
    </row>
    <row r="24" spans="1:12" s="17" customFormat="1" ht="18.75" x14ac:dyDescent="0.2">
      <c r="A24" s="97">
        <v>9</v>
      </c>
      <c r="B24" s="97"/>
      <c r="C24" t="s">
        <v>1163</v>
      </c>
      <c r="D24" s="97"/>
      <c r="E24" t="s">
        <v>1372</v>
      </c>
      <c r="F24">
        <v>1262000</v>
      </c>
      <c r="G24" s="29"/>
      <c r="H24" t="s">
        <v>15</v>
      </c>
      <c r="I24" s="211"/>
      <c r="K24" s="65"/>
      <c r="L24" s="65"/>
    </row>
    <row r="25" spans="1:12" s="17" customFormat="1" ht="18.75" x14ac:dyDescent="0.2">
      <c r="A25" s="97">
        <v>10</v>
      </c>
      <c r="B25" s="97"/>
      <c r="C25" t="s">
        <v>1163</v>
      </c>
      <c r="D25" s="97"/>
      <c r="E25" t="s">
        <v>524</v>
      </c>
      <c r="F25">
        <v>537000</v>
      </c>
      <c r="G25" s="29"/>
      <c r="H25" t="s">
        <v>1836</v>
      </c>
      <c r="I25" s="211" t="s">
        <v>2168</v>
      </c>
      <c r="K25" s="65"/>
      <c r="L25" s="65"/>
    </row>
    <row r="26" spans="1:12" s="17" customFormat="1" ht="18.75" x14ac:dyDescent="0.2">
      <c r="A26" s="97">
        <v>11</v>
      </c>
      <c r="B26" s="97"/>
      <c r="C26" t="s">
        <v>1163</v>
      </c>
      <c r="D26" s="97"/>
      <c r="E26" t="s">
        <v>1373</v>
      </c>
      <c r="F26">
        <v>537000</v>
      </c>
      <c r="G26" s="29"/>
      <c r="H26" t="s">
        <v>1836</v>
      </c>
      <c r="I26" s="211" t="s">
        <v>2168</v>
      </c>
      <c r="K26" s="65"/>
      <c r="L26" s="65"/>
    </row>
    <row r="27" spans="1:12" s="17" customFormat="1" ht="18.75" x14ac:dyDescent="0.2">
      <c r="A27" s="97">
        <v>12</v>
      </c>
      <c r="B27" s="97"/>
      <c r="C27" t="s">
        <v>1163</v>
      </c>
      <c r="D27" s="97"/>
      <c r="E27" t="s">
        <v>1374</v>
      </c>
      <c r="F27">
        <v>242000</v>
      </c>
      <c r="G27" s="29"/>
      <c r="H27" t="s">
        <v>1837</v>
      </c>
      <c r="I27" s="211" t="s">
        <v>2168</v>
      </c>
      <c r="K27" s="65"/>
      <c r="L27" s="65"/>
    </row>
    <row r="28" spans="1:12" s="17" customFormat="1" ht="18.75" x14ac:dyDescent="0.2">
      <c r="A28" s="97">
        <v>13</v>
      </c>
      <c r="B28" s="97"/>
      <c r="C28" t="s">
        <v>1163</v>
      </c>
      <c r="D28" s="97"/>
      <c r="E28" t="s">
        <v>1375</v>
      </c>
      <c r="F28">
        <v>953000</v>
      </c>
      <c r="G28" s="29"/>
      <c r="H28" t="s">
        <v>1836</v>
      </c>
      <c r="I28" s="211" t="s">
        <v>2168</v>
      </c>
      <c r="K28" s="65"/>
      <c r="L28" s="65"/>
    </row>
    <row r="29" spans="1:12" s="17" customFormat="1" ht="18.75" x14ac:dyDescent="0.2">
      <c r="A29" s="97">
        <v>14</v>
      </c>
      <c r="B29" s="97"/>
      <c r="C29" t="s">
        <v>1163</v>
      </c>
      <c r="D29" s="97"/>
      <c r="E29" t="s">
        <v>1376</v>
      </c>
      <c r="F29">
        <v>357000</v>
      </c>
      <c r="G29" s="29"/>
      <c r="H29" t="s">
        <v>1837</v>
      </c>
      <c r="I29" s="211" t="s">
        <v>2168</v>
      </c>
      <c r="K29" s="65"/>
      <c r="L29" s="65"/>
    </row>
    <row r="30" spans="1:12" s="17" customFormat="1" ht="18.75" x14ac:dyDescent="0.2">
      <c r="A30" s="97">
        <v>15</v>
      </c>
      <c r="B30" s="97"/>
      <c r="C30" t="s">
        <v>1163</v>
      </c>
      <c r="D30" s="97"/>
      <c r="E30" t="s">
        <v>1376</v>
      </c>
      <c r="F30">
        <v>358000</v>
      </c>
      <c r="G30" s="29"/>
      <c r="H30" t="s">
        <v>1837</v>
      </c>
      <c r="I30" s="211" t="s">
        <v>2168</v>
      </c>
      <c r="K30" s="65"/>
      <c r="L30" s="65"/>
    </row>
    <row r="31" spans="1:12" s="17" customFormat="1" ht="18.75" x14ac:dyDescent="0.2">
      <c r="A31" s="97">
        <v>16</v>
      </c>
      <c r="B31" s="97"/>
      <c r="C31" t="s">
        <v>1163</v>
      </c>
      <c r="D31" s="97"/>
      <c r="E31" t="s">
        <v>1377</v>
      </c>
      <c r="F31">
        <v>200000</v>
      </c>
      <c r="G31" s="29"/>
      <c r="H31" t="s">
        <v>1838</v>
      </c>
      <c r="I31" s="211" t="s">
        <v>2168</v>
      </c>
      <c r="K31" s="65"/>
      <c r="L31" s="65"/>
    </row>
    <row r="32" spans="1:12" s="17" customFormat="1" ht="18.75" x14ac:dyDescent="0.2">
      <c r="A32" s="97">
        <v>17</v>
      </c>
      <c r="B32" s="97"/>
      <c r="C32" t="s">
        <v>1163</v>
      </c>
      <c r="D32" s="97"/>
      <c r="E32" t="s">
        <v>1378</v>
      </c>
      <c r="F32">
        <v>405000</v>
      </c>
      <c r="G32" s="29"/>
      <c r="H32" t="s">
        <v>1839</v>
      </c>
      <c r="I32" s="211" t="s">
        <v>2168</v>
      </c>
      <c r="K32" s="65"/>
      <c r="L32" s="65"/>
    </row>
    <row r="33" spans="1:12" s="17" customFormat="1" ht="18.75" x14ac:dyDescent="0.2">
      <c r="A33" s="97">
        <v>18</v>
      </c>
      <c r="B33" s="97"/>
      <c r="C33" t="s">
        <v>1163</v>
      </c>
      <c r="D33" s="97"/>
      <c r="E33" t="s">
        <v>525</v>
      </c>
      <c r="F33">
        <v>286000</v>
      </c>
      <c r="G33" s="29"/>
      <c r="H33" t="s">
        <v>1840</v>
      </c>
      <c r="I33" s="211" t="s">
        <v>2168</v>
      </c>
      <c r="K33" s="65"/>
      <c r="L33" s="65"/>
    </row>
    <row r="34" spans="1:12" s="17" customFormat="1" ht="18.75" x14ac:dyDescent="0.2">
      <c r="A34" s="97">
        <v>19</v>
      </c>
      <c r="B34" s="97"/>
      <c r="C34" t="s">
        <v>1163</v>
      </c>
      <c r="D34" s="97"/>
      <c r="E34" t="s">
        <v>1379</v>
      </c>
      <c r="F34">
        <v>302000</v>
      </c>
      <c r="G34" s="29"/>
      <c r="H34" t="s">
        <v>1841</v>
      </c>
      <c r="I34" s="211" t="s">
        <v>2168</v>
      </c>
      <c r="K34" s="65"/>
      <c r="L34" s="65"/>
    </row>
    <row r="35" spans="1:12" s="17" customFormat="1" ht="18.75" x14ac:dyDescent="0.2">
      <c r="A35" s="97">
        <v>20</v>
      </c>
      <c r="B35" s="97"/>
      <c r="C35" t="s">
        <v>1163</v>
      </c>
      <c r="D35" s="97"/>
      <c r="E35" t="s">
        <v>1380</v>
      </c>
      <c r="F35">
        <v>302000</v>
      </c>
      <c r="G35" s="29"/>
      <c r="H35" t="s">
        <v>1842</v>
      </c>
      <c r="I35" s="211" t="s">
        <v>2168</v>
      </c>
      <c r="K35" s="65"/>
      <c r="L35" s="65"/>
    </row>
    <row r="36" spans="1:12" s="17" customFormat="1" ht="18.75" x14ac:dyDescent="0.2">
      <c r="A36" s="97">
        <v>21</v>
      </c>
      <c r="B36" s="97"/>
      <c r="C36" t="s">
        <v>1163</v>
      </c>
      <c r="D36" s="97"/>
      <c r="E36" t="s">
        <v>1381</v>
      </c>
      <c r="F36">
        <v>302000</v>
      </c>
      <c r="G36" s="29"/>
      <c r="H36" t="s">
        <v>1843</v>
      </c>
      <c r="I36" s="211" t="s">
        <v>2168</v>
      </c>
      <c r="K36" s="65"/>
      <c r="L36" s="65"/>
    </row>
    <row r="37" spans="1:12" s="17" customFormat="1" ht="18.75" x14ac:dyDescent="0.2">
      <c r="A37" s="97">
        <v>22</v>
      </c>
      <c r="B37" s="97"/>
      <c r="C37" t="s">
        <v>1163</v>
      </c>
      <c r="D37" s="97"/>
      <c r="E37" t="s">
        <v>1382</v>
      </c>
      <c r="F37">
        <v>694000</v>
      </c>
      <c r="G37" s="29"/>
      <c r="H37" t="s">
        <v>1844</v>
      </c>
      <c r="I37" s="173" t="s">
        <v>2168</v>
      </c>
      <c r="K37" s="65"/>
      <c r="L37" s="65"/>
    </row>
    <row r="38" spans="1:12" s="17" customFormat="1" ht="18.75" x14ac:dyDescent="0.2">
      <c r="A38" s="97">
        <v>23</v>
      </c>
      <c r="B38" s="97"/>
      <c r="C38" t="s">
        <v>1163</v>
      </c>
      <c r="D38" s="97"/>
      <c r="E38" t="s">
        <v>1383</v>
      </c>
      <c r="F38">
        <v>494000</v>
      </c>
      <c r="G38" s="29"/>
      <c r="H38" t="s">
        <v>1845</v>
      </c>
      <c r="I38" s="211" t="s">
        <v>2168</v>
      </c>
      <c r="K38" s="65"/>
      <c r="L38" s="65"/>
    </row>
    <row r="39" spans="1:12" s="17" customFormat="1" ht="18.75" x14ac:dyDescent="0.2">
      <c r="A39" s="97">
        <v>24</v>
      </c>
      <c r="B39" s="97" t="s">
        <v>21</v>
      </c>
      <c r="C39" t="s">
        <v>1163</v>
      </c>
      <c r="D39" s="97" t="s">
        <v>21</v>
      </c>
      <c r="E39" t="s">
        <v>1384</v>
      </c>
      <c r="F39">
        <v>463421</v>
      </c>
      <c r="G39" s="29"/>
      <c r="H39"/>
      <c r="I39" s="211" t="s">
        <v>2168</v>
      </c>
      <c r="K39" s="65"/>
      <c r="L39" s="65"/>
    </row>
    <row r="40" spans="1:12" s="17" customFormat="1" ht="18.75" x14ac:dyDescent="0.2">
      <c r="A40" s="97">
        <v>25</v>
      </c>
      <c r="B40" s="97"/>
      <c r="C40" t="s">
        <v>1163</v>
      </c>
      <c r="D40" s="97"/>
      <c r="E40" t="s">
        <v>1385</v>
      </c>
      <c r="F40">
        <v>106500</v>
      </c>
      <c r="G40" s="29"/>
      <c r="H40" t="s">
        <v>1837</v>
      </c>
      <c r="I40" s="211" t="s">
        <v>2168</v>
      </c>
      <c r="K40" s="65"/>
      <c r="L40" s="65"/>
    </row>
    <row r="41" spans="1:12" s="17" customFormat="1" ht="37.5" x14ac:dyDescent="0.2">
      <c r="A41" s="97">
        <v>26</v>
      </c>
      <c r="B41" t="s">
        <v>1423</v>
      </c>
      <c r="C41" t="s">
        <v>1163</v>
      </c>
      <c r="D41" t="s">
        <v>1423</v>
      </c>
      <c r="E41" t="s">
        <v>526</v>
      </c>
      <c r="F41">
        <v>25452900</v>
      </c>
      <c r="G41" s="29"/>
      <c r="H41" t="s">
        <v>1397</v>
      </c>
      <c r="I41" s="173" t="s">
        <v>2169</v>
      </c>
      <c r="K41" s="65"/>
      <c r="L41" s="65"/>
    </row>
    <row r="42" spans="1:12" s="17" customFormat="1" ht="48" customHeight="1" x14ac:dyDescent="0.2">
      <c r="A42" s="97">
        <v>27</v>
      </c>
      <c r="B42" t="s">
        <v>1425</v>
      </c>
      <c r="C42" t="s">
        <v>1163</v>
      </c>
      <c r="D42" s="97" t="s">
        <v>1425</v>
      </c>
      <c r="E42" t="s">
        <v>527</v>
      </c>
      <c r="F42">
        <v>21789900</v>
      </c>
      <c r="G42" s="29"/>
      <c r="H42" t="s">
        <v>1397</v>
      </c>
      <c r="I42" s="173" t="s">
        <v>2165</v>
      </c>
      <c r="K42" s="65"/>
      <c r="L42" s="65"/>
    </row>
    <row r="43" spans="1:12" s="17" customFormat="1" ht="56.25" x14ac:dyDescent="0.2">
      <c r="A43" s="97">
        <v>28</v>
      </c>
      <c r="B43" s="97" t="s">
        <v>1426</v>
      </c>
      <c r="C43" t="s">
        <v>1163</v>
      </c>
      <c r="D43" s="97" t="s">
        <v>1426</v>
      </c>
      <c r="E43" t="s">
        <v>529</v>
      </c>
      <c r="F43">
        <v>20997900</v>
      </c>
      <c r="G43" s="29"/>
      <c r="H43" t="s">
        <v>1214</v>
      </c>
      <c r="I43" s="173" t="s">
        <v>2170</v>
      </c>
      <c r="K43" s="65"/>
      <c r="L43" s="65"/>
    </row>
    <row r="44" spans="1:12" s="17" customFormat="1" ht="75" x14ac:dyDescent="0.3">
      <c r="A44" s="97">
        <v>29</v>
      </c>
      <c r="B44" s="97" t="s">
        <v>1428</v>
      </c>
      <c r="C44" t="s">
        <v>1163</v>
      </c>
      <c r="D44" s="97" t="s">
        <v>1428</v>
      </c>
      <c r="E44" t="s">
        <v>531</v>
      </c>
      <c r="F44">
        <v>26314200</v>
      </c>
      <c r="G44" s="29"/>
      <c r="H44" t="s">
        <v>1397</v>
      </c>
      <c r="I44" t="s">
        <v>2171</v>
      </c>
      <c r="K44" s="65"/>
      <c r="L44" s="65"/>
    </row>
    <row r="45" spans="1:12" s="17" customFormat="1" ht="37.5" x14ac:dyDescent="0.2">
      <c r="A45" s="97">
        <v>30</v>
      </c>
      <c r="B45" s="97" t="s">
        <v>1429</v>
      </c>
      <c r="C45" t="s">
        <v>1163</v>
      </c>
      <c r="D45" s="97" t="s">
        <v>1429</v>
      </c>
      <c r="E45" t="s">
        <v>532</v>
      </c>
      <c r="F45">
        <v>20502900</v>
      </c>
      <c r="G45" s="29"/>
      <c r="H45" t="s">
        <v>1846</v>
      </c>
      <c r="I45" s="211" t="s">
        <v>2168</v>
      </c>
      <c r="K45" s="65"/>
      <c r="L45" s="65"/>
    </row>
    <row r="46" spans="1:12" s="17" customFormat="1" ht="48" customHeight="1" x14ac:dyDescent="0.2">
      <c r="A46" s="97">
        <v>31</v>
      </c>
      <c r="B46" t="s">
        <v>1424</v>
      </c>
      <c r="C46" t="s">
        <v>1175</v>
      </c>
      <c r="D46" s="97" t="s">
        <v>1424</v>
      </c>
      <c r="E46" t="s">
        <v>533</v>
      </c>
      <c r="F46">
        <v>21780000</v>
      </c>
      <c r="G46" s="29"/>
      <c r="H46" t="s">
        <v>1397</v>
      </c>
      <c r="I46" s="173" t="s">
        <v>2172</v>
      </c>
      <c r="K46" s="65"/>
      <c r="L46" s="65"/>
    </row>
    <row r="47" spans="1:12" s="17" customFormat="1" ht="37.5" x14ac:dyDescent="0.2">
      <c r="A47" s="97">
        <v>32</v>
      </c>
      <c r="B47" s="97" t="s">
        <v>1427</v>
      </c>
      <c r="C47" t="s">
        <v>1175</v>
      </c>
      <c r="D47" s="97" t="s">
        <v>1427</v>
      </c>
      <c r="E47" t="s">
        <v>534</v>
      </c>
      <c r="F47">
        <v>23413500</v>
      </c>
      <c r="G47" s="29"/>
      <c r="H47" t="s">
        <v>1847</v>
      </c>
      <c r="I47" s="211" t="s">
        <v>2164</v>
      </c>
      <c r="K47" s="65"/>
      <c r="L47" s="65"/>
    </row>
    <row r="48" spans="1:12" s="17" customFormat="1" ht="75" x14ac:dyDescent="0.2">
      <c r="A48" s="97">
        <v>33</v>
      </c>
      <c r="B48" s="97" t="s">
        <v>1428</v>
      </c>
      <c r="C48" t="s">
        <v>1175</v>
      </c>
      <c r="D48" s="97" t="s">
        <v>1428</v>
      </c>
      <c r="E48" t="s">
        <v>535</v>
      </c>
      <c r="F48">
        <v>4552000</v>
      </c>
      <c r="G48" s="29"/>
      <c r="H48" t="s">
        <v>1397</v>
      </c>
      <c r="I48" t="s">
        <v>1397</v>
      </c>
      <c r="K48" s="65"/>
      <c r="L48" s="65"/>
    </row>
    <row r="49" spans="1:13" s="17" customFormat="1" ht="37.5" x14ac:dyDescent="0.2">
      <c r="A49" s="97">
        <v>34</v>
      </c>
      <c r="B49" s="97" t="s">
        <v>1264</v>
      </c>
      <c r="C49" t="s">
        <v>1175</v>
      </c>
      <c r="D49" s="97" t="s">
        <v>1264</v>
      </c>
      <c r="E49" t="s">
        <v>536</v>
      </c>
      <c r="F49">
        <v>7343200</v>
      </c>
      <c r="G49" s="29"/>
      <c r="H49" t="s">
        <v>1833</v>
      </c>
      <c r="I49" s="211" t="s">
        <v>2164</v>
      </c>
      <c r="K49" s="65"/>
      <c r="L49" s="65"/>
    </row>
    <row r="50" spans="1:13" s="17" customFormat="1" ht="131.25" x14ac:dyDescent="0.2">
      <c r="A50" s="97">
        <v>35</v>
      </c>
      <c r="B50" s="97" t="s">
        <v>1264</v>
      </c>
      <c r="C50" t="s">
        <v>1175</v>
      </c>
      <c r="D50" s="97" t="s">
        <v>1264</v>
      </c>
      <c r="E50" t="s">
        <v>537</v>
      </c>
      <c r="F50">
        <v>20000000</v>
      </c>
      <c r="G50" s="29"/>
      <c r="H50" t="s">
        <v>1833</v>
      </c>
      <c r="I50" s="173" t="s">
        <v>2173</v>
      </c>
      <c r="K50" s="65"/>
      <c r="L50" s="65"/>
    </row>
    <row r="51" spans="1:13" s="17" customFormat="1" ht="37.5" x14ac:dyDescent="0.2">
      <c r="A51" s="97">
        <v>36</v>
      </c>
      <c r="B51" s="97" t="s">
        <v>1264</v>
      </c>
      <c r="C51" t="s">
        <v>1175</v>
      </c>
      <c r="D51" s="97" t="s">
        <v>1264</v>
      </c>
      <c r="E51" t="s">
        <v>538</v>
      </c>
      <c r="F51">
        <v>2500000</v>
      </c>
      <c r="G51" s="29"/>
      <c r="H51" t="s">
        <v>1833</v>
      </c>
      <c r="I51" s="211" t="s">
        <v>2164</v>
      </c>
      <c r="K51" s="65"/>
      <c r="L51" s="65"/>
    </row>
    <row r="52" spans="1:13" s="17" customFormat="1" ht="37.5" x14ac:dyDescent="0.2">
      <c r="A52" s="97">
        <v>37</v>
      </c>
      <c r="B52" s="97" t="s">
        <v>1264</v>
      </c>
      <c r="C52" t="s">
        <v>1175</v>
      </c>
      <c r="D52" s="97" t="s">
        <v>1264</v>
      </c>
      <c r="E52" t="s">
        <v>539</v>
      </c>
      <c r="F52">
        <v>4950000</v>
      </c>
      <c r="G52" s="29"/>
      <c r="H52" t="s">
        <v>1848</v>
      </c>
      <c r="I52" s="211" t="s">
        <v>2164</v>
      </c>
      <c r="K52" s="65"/>
      <c r="L52" s="65"/>
    </row>
    <row r="53" spans="1:13" s="17" customFormat="1" ht="37.5" x14ac:dyDescent="0.2">
      <c r="A53" s="97">
        <v>38</v>
      </c>
      <c r="B53" s="97" t="s">
        <v>1264</v>
      </c>
      <c r="C53" t="s">
        <v>1175</v>
      </c>
      <c r="D53" s="97" t="s">
        <v>1264</v>
      </c>
      <c r="E53" t="s">
        <v>540</v>
      </c>
      <c r="F53">
        <v>3000000</v>
      </c>
      <c r="G53" s="29"/>
      <c r="H53" t="s">
        <v>1833</v>
      </c>
      <c r="I53" s="211" t="s">
        <v>2164</v>
      </c>
      <c r="K53" s="65"/>
      <c r="L53" s="65"/>
    </row>
    <row r="54" spans="1:13" s="17" customFormat="1" ht="31.5" x14ac:dyDescent="0.2">
      <c r="A54" s="97">
        <v>39</v>
      </c>
      <c r="B54" s="15"/>
      <c r="C54" s="101" t="s">
        <v>1175</v>
      </c>
      <c r="D54" s="15"/>
      <c r="E54" t="s">
        <v>1866</v>
      </c>
      <c r="F54">
        <v>5000000</v>
      </c>
      <c r="G54" s="29"/>
      <c r="H54" t="s">
        <v>1833</v>
      </c>
      <c r="I54" s="211" t="s">
        <v>2164</v>
      </c>
      <c r="K54" s="65"/>
      <c r="L54" s="65"/>
    </row>
    <row r="55" spans="1:13" s="17" customFormat="1" ht="18.75" x14ac:dyDescent="0.2">
      <c r="A55" s="97">
        <v>40</v>
      </c>
      <c r="B55" s="97"/>
      <c r="C55" t="s">
        <v>1168</v>
      </c>
      <c r="D55" s="97"/>
      <c r="E55" t="s">
        <v>545</v>
      </c>
      <c r="F55">
        <v>20325000</v>
      </c>
      <c r="G55"/>
      <c r="H55" t="s">
        <v>1849</v>
      </c>
      <c r="I55" s="211" t="s">
        <v>2174</v>
      </c>
      <c r="K55" s="65"/>
      <c r="L55" s="65"/>
    </row>
    <row r="56" spans="1:13" s="17" customFormat="1" ht="18.75" x14ac:dyDescent="0.2">
      <c r="A56" s="97"/>
      <c r="B56" s="97"/>
      <c r="C56"/>
      <c r="D56" s="97"/>
      <c r="E56"/>
      <c r="F56"/>
      <c r="G56" s="29"/>
      <c r="H56"/>
      <c r="I56" s="173"/>
      <c r="K56" s="65"/>
      <c r="L56" s="65"/>
    </row>
    <row r="57" spans="1:13" s="193" customFormat="1" ht="18.75" x14ac:dyDescent="0.2">
      <c r="A57">
        <f>+A55</f>
        <v>40</v>
      </c>
      <c r="B57"/>
      <c r="C57"/>
      <c r="D57"/>
      <c r="E57" t="s">
        <v>1173</v>
      </c>
      <c r="F57">
        <f>SUM(F16:F55)</f>
        <v>242414221</v>
      </c>
      <c r="G57">
        <f>SUM(G53:G54)</f>
        <v>0</v>
      </c>
      <c r="H57"/>
      <c r="I57"/>
      <c r="J57"/>
      <c r="M57"/>
    </row>
    <row r="58" spans="1:13" s="193" customFormat="1" ht="18.75" x14ac:dyDescent="0.2">
      <c r="A58"/>
      <c r="B58"/>
      <c r="C58"/>
      <c r="D58"/>
      <c r="E58" t="s">
        <v>1229</v>
      </c>
      <c r="F58"/>
      <c r="G58"/>
      <c r="H58"/>
      <c r="I58"/>
      <c r="J58"/>
      <c r="M58"/>
    </row>
    <row r="59" spans="1:13" s="17" customFormat="1" ht="37.5" x14ac:dyDescent="0.35">
      <c r="A59" s="97">
        <v>1</v>
      </c>
      <c r="B59" s="97" t="s">
        <v>1426</v>
      </c>
      <c r="C59" t="s">
        <v>1163</v>
      </c>
      <c r="D59" s="97" t="s">
        <v>1426</v>
      </c>
      <c r="E59" t="s">
        <v>528</v>
      </c>
      <c r="F59">
        <v>8963400</v>
      </c>
      <c r="G59" s="29"/>
      <c r="H59" t="s">
        <v>1397</v>
      </c>
      <c r="I59" s="211" t="s">
        <v>2175</v>
      </c>
      <c r="K59" s="65"/>
      <c r="L59" s="65"/>
    </row>
    <row r="60" spans="1:13" s="17" customFormat="1" ht="37.5" x14ac:dyDescent="0.35">
      <c r="A60" s="97">
        <v>2</v>
      </c>
      <c r="B60" s="97" t="s">
        <v>1427</v>
      </c>
      <c r="C60" t="s">
        <v>1163</v>
      </c>
      <c r="D60" s="97" t="s">
        <v>1427</v>
      </c>
      <c r="E60" t="s">
        <v>530</v>
      </c>
      <c r="F60">
        <v>48600000</v>
      </c>
      <c r="G60" s="29"/>
      <c r="H60" s="211" t="s">
        <v>1850</v>
      </c>
      <c r="I60" s="211" t="s">
        <v>2176</v>
      </c>
      <c r="K60" s="65"/>
      <c r="L60" s="65"/>
    </row>
    <row r="61" spans="1:13" s="17" customFormat="1" ht="75" x14ac:dyDescent="0.35">
      <c r="A61" s="97">
        <v>3</v>
      </c>
      <c r="B61" s="97" t="s">
        <v>1428</v>
      </c>
      <c r="C61" t="s">
        <v>1175</v>
      </c>
      <c r="D61" s="97" t="s">
        <v>1428</v>
      </c>
      <c r="E61" t="s">
        <v>541</v>
      </c>
      <c r="F61">
        <v>8673600</v>
      </c>
      <c r="G61" s="29"/>
      <c r="H61" s="211" t="s">
        <v>1850</v>
      </c>
      <c r="I61" s="211" t="s">
        <v>1850</v>
      </c>
      <c r="K61" s="65"/>
      <c r="L61" s="65"/>
    </row>
    <row r="62" spans="1:13" s="17" customFormat="1" ht="75" x14ac:dyDescent="0.35">
      <c r="A62" s="97">
        <v>4</v>
      </c>
      <c r="B62" s="97" t="s">
        <v>1428</v>
      </c>
      <c r="C62" t="s">
        <v>1175</v>
      </c>
      <c r="D62" s="97" t="s">
        <v>1428</v>
      </c>
      <c r="E62" t="s">
        <v>542</v>
      </c>
      <c r="F62">
        <v>8396000</v>
      </c>
      <c r="G62"/>
      <c r="H62" s="211" t="s">
        <v>1850</v>
      </c>
      <c r="I62" s="211" t="s">
        <v>1850</v>
      </c>
      <c r="K62" s="65"/>
      <c r="L62" s="65"/>
    </row>
    <row r="63" spans="1:13" s="17" customFormat="1" ht="75" x14ac:dyDescent="0.35">
      <c r="A63" s="97">
        <v>5</v>
      </c>
      <c r="B63" s="97" t="s">
        <v>1428</v>
      </c>
      <c r="C63" t="s">
        <v>1175</v>
      </c>
      <c r="D63" s="97" t="s">
        <v>1428</v>
      </c>
      <c r="E63" t="s">
        <v>543</v>
      </c>
      <c r="F63">
        <v>8684000</v>
      </c>
      <c r="G63"/>
      <c r="H63" s="211" t="s">
        <v>1850</v>
      </c>
      <c r="I63" s="211" t="s">
        <v>1850</v>
      </c>
      <c r="K63" s="65"/>
      <c r="L63" s="65"/>
    </row>
    <row r="64" spans="1:13" s="17" customFormat="1" ht="75" x14ac:dyDescent="0.35">
      <c r="A64" s="97">
        <v>6</v>
      </c>
      <c r="B64" s="97" t="s">
        <v>1428</v>
      </c>
      <c r="C64" t="s">
        <v>1175</v>
      </c>
      <c r="D64" s="97" t="s">
        <v>1428</v>
      </c>
      <c r="E64" t="s">
        <v>544</v>
      </c>
      <c r="F64">
        <v>8586400</v>
      </c>
      <c r="G64"/>
      <c r="H64" s="211" t="s">
        <v>1850</v>
      </c>
      <c r="I64" s="211" t="s">
        <v>1850</v>
      </c>
      <c r="K64" s="65"/>
      <c r="L64" s="65"/>
    </row>
    <row r="65" spans="1:67" s="193" customFormat="1" ht="18.75" x14ac:dyDescent="0.2">
      <c r="A65"/>
      <c r="B65"/>
      <c r="C65" s="97"/>
      <c r="D65" s="97"/>
      <c r="E65"/>
      <c r="F65"/>
      <c r="G65"/>
      <c r="H65"/>
      <c r="I65"/>
      <c r="J65"/>
      <c r="M65"/>
    </row>
    <row r="67" spans="1:67" x14ac:dyDescent="0.2">
      <c r="A67">
        <f>+A64</f>
        <v>6</v>
      </c>
      <c r="E67" t="s">
        <v>1386</v>
      </c>
      <c r="F67">
        <f>SUM(F59:F66)</f>
        <v>91903400</v>
      </c>
    </row>
    <row r="68" spans="1:67" s="192" customFormat="1" ht="18.75" x14ac:dyDescent="0.2">
      <c r="A68">
        <f>+A67+A57</f>
        <v>46</v>
      </c>
      <c r="B68"/>
      <c r="C68"/>
      <c r="D68"/>
      <c r="E68" t="s">
        <v>27</v>
      </c>
      <c r="F68">
        <f>+F67+F57</f>
        <v>334317621</v>
      </c>
      <c r="G68"/>
      <c r="H68"/>
      <c r="I68"/>
      <c r="J68" s="194"/>
      <c r="K68"/>
      <c r="L68"/>
      <c r="M68"/>
    </row>
    <row r="69" spans="1:67" ht="18.75" x14ac:dyDescent="0.3">
      <c r="A69">
        <f>+A68+A13</f>
        <v>47</v>
      </c>
      <c r="E69" t="s">
        <v>60</v>
      </c>
      <c r="F69">
        <f>+F68+F13</f>
        <v>336974421</v>
      </c>
      <c r="J69" s="190"/>
    </row>
    <row r="70" spans="1:67" s="191" customFormat="1" ht="18.75" x14ac:dyDescent="0.2">
      <c r="A70"/>
      <c r="B70"/>
      <c r="C70"/>
      <c r="D70"/>
      <c r="E70"/>
      <c r="F70"/>
      <c r="G70"/>
      <c r="H70"/>
      <c r="I70"/>
    </row>
    <row r="71" spans="1:67" s="191" customFormat="1" ht="18.75" x14ac:dyDescent="0.2">
      <c r="A71"/>
      <c r="B71"/>
      <c r="C71"/>
      <c r="D71"/>
      <c r="E71"/>
      <c r="F71"/>
      <c r="G71"/>
      <c r="H71"/>
      <c r="I71"/>
      <c r="J71"/>
      <c r="K71"/>
    </row>
    <row r="72" spans="1:67" ht="18.75" x14ac:dyDescent="0.3">
      <c r="J72" s="190"/>
    </row>
    <row r="73" spans="1:67" s="198" customFormat="1" ht="18.75" x14ac:dyDescent="0.3">
      <c r="A73"/>
      <c r="B73"/>
      <c r="C73"/>
      <c r="D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</row>
    <row r="74" spans="1:67" s="198" customFormat="1" ht="18.75" x14ac:dyDescent="0.3">
      <c r="A74"/>
      <c r="B74"/>
      <c r="C74"/>
      <c r="D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</row>
    <row r="75" spans="1:67" s="198" customFormat="1" ht="18.75" x14ac:dyDescent="0.3">
      <c r="A75"/>
      <c r="B75"/>
      <c r="C75"/>
      <c r="D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</row>
    <row r="76" spans="1:67" s="198" customFormat="1" ht="18.75" x14ac:dyDescent="0.3">
      <c r="A76"/>
      <c r="B76"/>
      <c r="C76"/>
      <c r="D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</row>
  </sheetData>
  <autoFilter ref="A8:BO69"/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O20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A12" sqref="A12:A13"/>
    </sheetView>
  </sheetViews>
  <sheetFormatPr defaultRowHeight="21" x14ac:dyDescent="0.35"/>
  <cols>
    <col min="1" max="1" width="5.85546875" style="259" customWidth="1"/>
    <col min="2" max="2" width="6.7109375" style="259" customWidth="1"/>
    <col min="3" max="3" width="7.42578125" style="259" customWidth="1"/>
    <col min="4" max="4" width="8.42578125" style="259" customWidth="1"/>
    <col min="5" max="5" width="51.7109375" style="259" customWidth="1"/>
    <col min="6" max="6" width="17.42578125" style="259" customWidth="1"/>
    <col min="7" max="7" width="18.28515625" style="259" customWidth="1"/>
    <col min="8" max="8" width="34.7109375" style="259" customWidth="1"/>
    <col min="9" max="9" width="33.85546875" style="259" customWidth="1"/>
    <col min="10" max="10" width="14.5703125" style="259" bestFit="1" customWidth="1"/>
    <col min="11" max="11" width="9.140625" style="259"/>
    <col min="12" max="12" width="15.42578125" style="259" bestFit="1" customWidth="1"/>
    <col min="13" max="13" width="14.5703125" style="259" bestFit="1" customWidth="1"/>
    <col min="14" max="16384" width="9.140625" style="259"/>
  </cols>
  <sheetData>
    <row r="1" spans="1:13" x14ac:dyDescent="0.35">
      <c r="A1" s="319" t="s">
        <v>361</v>
      </c>
      <c r="B1" s="319"/>
      <c r="C1" s="319"/>
      <c r="D1" s="319"/>
      <c r="E1" s="319"/>
      <c r="F1" s="319"/>
      <c r="G1" s="319"/>
      <c r="H1" s="319"/>
      <c r="I1" s="319"/>
    </row>
    <row r="2" spans="1:13" x14ac:dyDescent="0.35">
      <c r="A2" s="319" t="s">
        <v>6</v>
      </c>
      <c r="B2" s="319"/>
      <c r="C2" s="319"/>
      <c r="D2" s="319"/>
      <c r="E2" s="319"/>
      <c r="F2" s="319"/>
      <c r="G2" s="319"/>
      <c r="H2" s="319"/>
      <c r="I2" s="319"/>
    </row>
    <row r="3" spans="1:13" x14ac:dyDescent="0.35">
      <c r="A3" s="319" t="str">
        <f>+ตร.!A3</f>
        <v>รายงาน ณ : 1 มิ.ย.61</v>
      </c>
      <c r="B3" s="319"/>
      <c r="C3" s="319"/>
      <c r="D3" s="319"/>
      <c r="E3" s="319"/>
      <c r="F3" s="319"/>
      <c r="G3" s="319"/>
      <c r="H3" s="319"/>
      <c r="I3" s="319"/>
    </row>
    <row r="4" spans="1:13" x14ac:dyDescent="0.35">
      <c r="F4" s="321"/>
      <c r="G4" s="321"/>
    </row>
    <row r="5" spans="1:13" ht="21.75" customHeight="1" x14ac:dyDescent="0.35">
      <c r="A5" s="318" t="s">
        <v>16</v>
      </c>
      <c r="B5" s="318" t="s">
        <v>17</v>
      </c>
      <c r="C5" s="318" t="s">
        <v>44</v>
      </c>
      <c r="D5" s="318" t="s">
        <v>18</v>
      </c>
      <c r="E5" s="318" t="s">
        <v>26</v>
      </c>
      <c r="F5" s="318" t="s">
        <v>23</v>
      </c>
      <c r="G5" s="318"/>
      <c r="H5" s="318" t="str">
        <f>+ตร.!H5</f>
        <v>ความก้าวหน้า/ปัญหา 
ประชุมระดับ จนท.
 ครั้งที่ 4/2561
วันที่ 21 มี.ค.61</v>
      </c>
      <c r="I5" s="318" t="str">
        <f>+ตร.!I5</f>
        <v>ความก้าวหน้า/ปัญหา 
ประชุมระดับ ตร.
 ครั้งที่ 4/2561
วันที่ 6 มิ.ย.61</v>
      </c>
      <c r="M5" s="254"/>
    </row>
    <row r="6" spans="1:13" ht="21" customHeight="1" x14ac:dyDescent="0.35">
      <c r="A6" s="318"/>
      <c r="B6" s="318"/>
      <c r="C6" s="318"/>
      <c r="D6" s="318"/>
      <c r="E6" s="318"/>
      <c r="F6" s="318" t="s">
        <v>35</v>
      </c>
      <c r="G6" s="318" t="s">
        <v>198</v>
      </c>
      <c r="H6" s="318"/>
      <c r="I6" s="318"/>
      <c r="M6" s="254"/>
    </row>
    <row r="7" spans="1:13" ht="74.25" customHeight="1" x14ac:dyDescent="0.35">
      <c r="A7" s="318"/>
      <c r="B7" s="318"/>
      <c r="C7" s="318"/>
      <c r="D7" s="318"/>
      <c r="E7" s="318"/>
      <c r="F7" s="318"/>
      <c r="G7" s="318"/>
      <c r="H7" s="318"/>
      <c r="I7" s="318"/>
      <c r="M7" s="254"/>
    </row>
    <row r="8" spans="1:13" x14ac:dyDescent="0.35">
      <c r="A8" s="262"/>
      <c r="B8" s="262"/>
      <c r="C8" s="262"/>
      <c r="D8" s="262"/>
      <c r="E8" s="278" t="s">
        <v>21</v>
      </c>
      <c r="F8" s="262"/>
      <c r="G8" s="262"/>
      <c r="H8" s="262"/>
      <c r="I8" s="262"/>
    </row>
    <row r="9" spans="1:13" s="254" customFormat="1" x14ac:dyDescent="0.2">
      <c r="A9" s="262"/>
      <c r="B9" s="262"/>
      <c r="C9" s="262"/>
      <c r="D9" s="262"/>
      <c r="E9" s="281" t="s">
        <v>8</v>
      </c>
      <c r="F9" s="262"/>
      <c r="G9" s="262"/>
      <c r="H9" s="262"/>
      <c r="I9" s="262"/>
    </row>
    <row r="10" spans="1:13" s="254" customFormat="1" x14ac:dyDescent="0.2">
      <c r="A10" s="262"/>
      <c r="B10" s="262"/>
      <c r="C10" s="262"/>
      <c r="D10" s="262"/>
      <c r="E10" s="286" t="s">
        <v>1228</v>
      </c>
      <c r="F10" s="262"/>
      <c r="G10" s="262"/>
      <c r="H10" s="262"/>
      <c r="I10" s="262"/>
      <c r="K10" s="256"/>
      <c r="L10" s="256"/>
    </row>
    <row r="11" spans="1:13" s="216" customFormat="1" x14ac:dyDescent="0.2">
      <c r="A11" s="247">
        <v>1</v>
      </c>
      <c r="B11" s="247"/>
      <c r="C11" s="262"/>
      <c r="D11" s="247"/>
      <c r="E11" s="308" t="s">
        <v>2313</v>
      </c>
      <c r="F11" s="271"/>
      <c r="G11" s="264">
        <v>498000</v>
      </c>
      <c r="H11" s="262"/>
      <c r="I11" s="296"/>
      <c r="K11" s="255"/>
      <c r="L11" s="255"/>
    </row>
    <row r="12" spans="1:13" s="256" customFormat="1" x14ac:dyDescent="0.35">
      <c r="A12" s="298">
        <f>+A11</f>
        <v>1</v>
      </c>
      <c r="B12" s="262"/>
      <c r="C12" s="262"/>
      <c r="D12" s="262"/>
      <c r="E12" s="262" t="s">
        <v>27</v>
      </c>
      <c r="F12" s="271"/>
      <c r="G12" s="271">
        <f>SUM(G11)</f>
        <v>498000</v>
      </c>
      <c r="H12" s="262"/>
      <c r="I12" s="262"/>
      <c r="J12" s="275"/>
      <c r="K12" s="259"/>
      <c r="L12" s="259"/>
      <c r="M12" s="259"/>
    </row>
    <row r="13" spans="1:13" x14ac:dyDescent="0.35">
      <c r="A13" s="298">
        <f>+A12</f>
        <v>1</v>
      </c>
      <c r="B13" s="262"/>
      <c r="C13" s="262"/>
      <c r="D13" s="262"/>
      <c r="E13" s="262" t="s">
        <v>60</v>
      </c>
      <c r="F13" s="271"/>
      <c r="G13" s="271">
        <f>+G12</f>
        <v>498000</v>
      </c>
      <c r="H13" s="262"/>
      <c r="I13" s="262"/>
      <c r="J13" s="257"/>
    </row>
    <row r="14" spans="1:13" s="254" customFormat="1" x14ac:dyDescent="0.35">
      <c r="A14" s="259"/>
      <c r="B14" s="259"/>
      <c r="C14" s="259"/>
      <c r="D14" s="259"/>
      <c r="E14" s="259"/>
      <c r="F14" s="259"/>
      <c r="G14" s="259"/>
      <c r="H14" s="259"/>
      <c r="I14" s="259"/>
    </row>
    <row r="15" spans="1:13" s="254" customFormat="1" x14ac:dyDescent="0.35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</row>
    <row r="16" spans="1:13" x14ac:dyDescent="0.35">
      <c r="J16" s="257"/>
    </row>
    <row r="17" spans="1:67" s="258" customFormat="1" x14ac:dyDescent="0.35">
      <c r="A17" s="259"/>
      <c r="B17" s="259"/>
      <c r="C17" s="259"/>
      <c r="D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</row>
    <row r="18" spans="1:67" s="258" customFormat="1" x14ac:dyDescent="0.35">
      <c r="A18" s="259"/>
      <c r="B18" s="259"/>
      <c r="C18" s="259"/>
      <c r="D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</row>
    <row r="19" spans="1:67" s="258" customFormat="1" x14ac:dyDescent="0.35">
      <c r="A19" s="259"/>
      <c r="B19" s="259"/>
      <c r="C19" s="259"/>
      <c r="D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</row>
    <row r="20" spans="1:67" s="258" customFormat="1" x14ac:dyDescent="0.35">
      <c r="A20" s="259"/>
      <c r="B20" s="259"/>
      <c r="C20" s="259"/>
      <c r="D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</row>
  </sheetData>
  <autoFilter ref="A8:BO13"/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68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F0"/>
  </sheetPr>
  <dimension ref="A1:IV138"/>
  <sheetViews>
    <sheetView view="pageBreakPreview" zoomScale="85" zoomScaleNormal="100" zoomScaleSheetLayoutView="85" workbookViewId="0">
      <pane ySplit="7" topLeftCell="A23" activePane="bottomLeft" state="frozen"/>
      <selection activeCell="K12" sqref="K12"/>
      <selection pane="bottomLeft" activeCell="I24" sqref="I24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9.42578125" customWidth="1"/>
    <col min="6" max="6" width="17.42578125" customWidth="1"/>
    <col min="7" max="7" width="18.28515625" customWidth="1"/>
    <col min="8" max="8" width="33.85546875" customWidth="1"/>
    <col min="9" max="9" width="40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256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256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256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256" x14ac:dyDescent="0.2">
      <c r="F4" s="314"/>
      <c r="G4" s="314"/>
    </row>
    <row r="5" spans="1:256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191"/>
    </row>
    <row r="6" spans="1:256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256" ht="18.75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256" ht="18.75" x14ac:dyDescent="0.3">
      <c r="E8" s="176" t="s">
        <v>1</v>
      </c>
    </row>
    <row r="9" spans="1:256" ht="18.75" x14ac:dyDescent="0.2">
      <c r="E9" s="15" t="s">
        <v>30</v>
      </c>
    </row>
    <row r="10" spans="1:256" ht="24" customHeight="1" x14ac:dyDescent="0.2">
      <c r="E10" s="165" t="s">
        <v>1228</v>
      </c>
    </row>
    <row r="11" spans="1:256" s="17" customFormat="1" ht="47.25" customHeight="1" x14ac:dyDescent="0.2">
      <c r="A11">
        <v>1</v>
      </c>
      <c r="B11" s="97" t="s">
        <v>1608</v>
      </c>
      <c r="C11" s="97" t="s">
        <v>1163</v>
      </c>
      <c r="D11" s="97" t="s">
        <v>1608</v>
      </c>
      <c r="E11" t="s">
        <v>553</v>
      </c>
      <c r="F11">
        <v>738600</v>
      </c>
      <c r="G11" s="29"/>
      <c r="H11" t="s">
        <v>1803</v>
      </c>
      <c r="I11" s="173" t="s">
        <v>2120</v>
      </c>
      <c r="M11" s="39"/>
      <c r="IV11"/>
    </row>
    <row r="12" spans="1:256" s="17" customFormat="1" ht="47.25" customHeight="1" x14ac:dyDescent="0.2">
      <c r="A12">
        <v>2</v>
      </c>
      <c r="B12" s="97" t="s">
        <v>1608</v>
      </c>
      <c r="C12" s="97" t="s">
        <v>1163</v>
      </c>
      <c r="D12" s="97" t="s">
        <v>1608</v>
      </c>
      <c r="E12" t="s">
        <v>554</v>
      </c>
      <c r="F12">
        <v>738600</v>
      </c>
      <c r="G12" s="29"/>
      <c r="H12" t="s">
        <v>1803</v>
      </c>
      <c r="I12" s="173" t="s">
        <v>2120</v>
      </c>
      <c r="M12" s="39"/>
      <c r="IV12"/>
    </row>
    <row r="13" spans="1:256" s="17" customFormat="1" ht="47.25" customHeight="1" x14ac:dyDescent="0.2">
      <c r="A13">
        <v>3</v>
      </c>
      <c r="B13" s="97" t="s">
        <v>1608</v>
      </c>
      <c r="C13" s="97" t="s">
        <v>1163</v>
      </c>
      <c r="D13" s="97" t="s">
        <v>1608</v>
      </c>
      <c r="E13" t="s">
        <v>555</v>
      </c>
      <c r="F13">
        <v>1075000</v>
      </c>
      <c r="G13" s="29"/>
      <c r="H13" t="s">
        <v>1539</v>
      </c>
      <c r="I13" s="173" t="s">
        <v>2120</v>
      </c>
      <c r="M13" s="39"/>
      <c r="IV13"/>
    </row>
    <row r="14" spans="1:256" s="17" customFormat="1" ht="47.25" customHeight="1" x14ac:dyDescent="0.2">
      <c r="A14">
        <v>4</v>
      </c>
      <c r="B14" s="97" t="s">
        <v>1608</v>
      </c>
      <c r="C14" s="97" t="s">
        <v>1163</v>
      </c>
      <c r="D14" s="97" t="s">
        <v>1608</v>
      </c>
      <c r="E14" t="s">
        <v>556</v>
      </c>
      <c r="F14">
        <v>1600000</v>
      </c>
      <c r="G14" s="29"/>
      <c r="H14" t="s">
        <v>1540</v>
      </c>
      <c r="I14" s="173" t="s">
        <v>2120</v>
      </c>
      <c r="M14" s="39"/>
      <c r="IV14"/>
    </row>
    <row r="15" spans="1:256" s="17" customFormat="1" ht="47.25" customHeight="1" x14ac:dyDescent="0.2">
      <c r="A15">
        <v>5</v>
      </c>
      <c r="B15" s="97" t="s">
        <v>1289</v>
      </c>
      <c r="C15" s="97" t="s">
        <v>1163</v>
      </c>
      <c r="D15" s="97" t="s">
        <v>1289</v>
      </c>
      <c r="E15" t="s">
        <v>557</v>
      </c>
      <c r="F15">
        <v>120000</v>
      </c>
      <c r="G15" s="29"/>
      <c r="H15" t="s">
        <v>1804</v>
      </c>
      <c r="I15" s="173" t="s">
        <v>2120</v>
      </c>
      <c r="M15" s="39"/>
      <c r="IV15"/>
    </row>
    <row r="16" spans="1:256" s="17" customFormat="1" ht="47.25" customHeight="1" x14ac:dyDescent="0.2">
      <c r="A16">
        <v>6</v>
      </c>
      <c r="B16" s="97" t="s">
        <v>1289</v>
      </c>
      <c r="C16" s="97" t="s">
        <v>1163</v>
      </c>
      <c r="D16" s="97" t="s">
        <v>1289</v>
      </c>
      <c r="E16" t="s">
        <v>558</v>
      </c>
      <c r="F16">
        <v>52000</v>
      </c>
      <c r="G16" s="29"/>
      <c r="H16" t="s">
        <v>1804</v>
      </c>
      <c r="I16" s="173" t="s">
        <v>2120</v>
      </c>
      <c r="M16" s="39"/>
      <c r="IV16"/>
    </row>
    <row r="17" spans="1:256" s="17" customFormat="1" ht="47.25" customHeight="1" x14ac:dyDescent="0.2">
      <c r="A17">
        <v>7</v>
      </c>
      <c r="B17" s="97" t="s">
        <v>1609</v>
      </c>
      <c r="C17" s="97" t="s">
        <v>1163</v>
      </c>
      <c r="D17" s="97" t="s">
        <v>1609</v>
      </c>
      <c r="E17" t="s">
        <v>559</v>
      </c>
      <c r="F17">
        <v>190000</v>
      </c>
      <c r="G17" s="29"/>
      <c r="H17" t="s">
        <v>1541</v>
      </c>
      <c r="I17" s="173" t="s">
        <v>2120</v>
      </c>
      <c r="M17" s="39"/>
      <c r="IV17"/>
    </row>
    <row r="18" spans="1:256" s="17" customFormat="1" ht="47.25" customHeight="1" x14ac:dyDescent="0.2">
      <c r="A18">
        <v>8</v>
      </c>
      <c r="B18" s="97" t="s">
        <v>1609</v>
      </c>
      <c r="C18" s="97" t="s">
        <v>1163</v>
      </c>
      <c r="D18" s="97" t="s">
        <v>1609</v>
      </c>
      <c r="E18" t="s">
        <v>560</v>
      </c>
      <c r="F18">
        <v>1375000</v>
      </c>
      <c r="G18" s="29"/>
      <c r="H18" t="s">
        <v>1542</v>
      </c>
      <c r="I18" s="173" t="s">
        <v>2120</v>
      </c>
      <c r="M18" s="39"/>
      <c r="IV18"/>
    </row>
    <row r="19" spans="1:256" s="17" customFormat="1" ht="47.25" customHeight="1" x14ac:dyDescent="0.2">
      <c r="A19">
        <v>9</v>
      </c>
      <c r="B19" s="97" t="s">
        <v>1</v>
      </c>
      <c r="C19" t="s">
        <v>1179</v>
      </c>
      <c r="D19" s="97" t="s">
        <v>1</v>
      </c>
      <c r="E19" t="s">
        <v>561</v>
      </c>
      <c r="F19">
        <v>1400000</v>
      </c>
      <c r="G19" s="29"/>
      <c r="H19" t="s">
        <v>1543</v>
      </c>
      <c r="I19" s="173" t="s">
        <v>2120</v>
      </c>
      <c r="M19" s="39"/>
      <c r="IV19"/>
    </row>
    <row r="20" spans="1:256" s="17" customFormat="1" ht="47.25" customHeight="1" x14ac:dyDescent="0.2">
      <c r="A20">
        <v>10</v>
      </c>
      <c r="B20" s="97" t="s">
        <v>1</v>
      </c>
      <c r="C20" t="s">
        <v>1179</v>
      </c>
      <c r="D20" s="97" t="s">
        <v>1</v>
      </c>
      <c r="E20" t="s">
        <v>562</v>
      </c>
      <c r="F20">
        <v>1400000</v>
      </c>
      <c r="G20" s="29"/>
      <c r="H20" t="s">
        <v>1543</v>
      </c>
      <c r="I20" s="173" t="s">
        <v>2120</v>
      </c>
      <c r="M20" s="39"/>
      <c r="IV20"/>
    </row>
    <row r="21" spans="1:256" s="17" customFormat="1" ht="47.25" customHeight="1" x14ac:dyDescent="0.2">
      <c r="A21">
        <v>11</v>
      </c>
      <c r="B21" s="97" t="s">
        <v>1</v>
      </c>
      <c r="C21" t="s">
        <v>1179</v>
      </c>
      <c r="D21" s="97" t="s">
        <v>1</v>
      </c>
      <c r="E21" t="s">
        <v>563</v>
      </c>
      <c r="F21">
        <v>1400000</v>
      </c>
      <c r="G21" s="29"/>
      <c r="H21" t="s">
        <v>1543</v>
      </c>
      <c r="I21" s="173" t="s">
        <v>2120</v>
      </c>
      <c r="M21" s="39"/>
      <c r="IV21"/>
    </row>
    <row r="22" spans="1:256" s="17" customFormat="1" ht="47.25" customHeight="1" x14ac:dyDescent="0.2">
      <c r="A22">
        <v>12</v>
      </c>
      <c r="B22" s="97" t="s">
        <v>1</v>
      </c>
      <c r="C22" t="s">
        <v>1179</v>
      </c>
      <c r="D22" s="97" t="s">
        <v>1</v>
      </c>
      <c r="E22" t="s">
        <v>564</v>
      </c>
      <c r="F22">
        <v>1400000</v>
      </c>
      <c r="G22" s="29"/>
      <c r="H22" t="s">
        <v>1543</v>
      </c>
      <c r="I22" s="173" t="s">
        <v>2120</v>
      </c>
      <c r="M22" s="39"/>
      <c r="IV22"/>
    </row>
    <row r="23" spans="1:256" s="17" customFormat="1" ht="47.25" customHeight="1" x14ac:dyDescent="0.2">
      <c r="A23">
        <v>13</v>
      </c>
      <c r="B23" s="97" t="s">
        <v>1609</v>
      </c>
      <c r="C23" t="s">
        <v>1179</v>
      </c>
      <c r="D23" s="97" t="s">
        <v>1609</v>
      </c>
      <c r="E23" t="s">
        <v>565</v>
      </c>
      <c r="F23">
        <v>1850000</v>
      </c>
      <c r="G23" s="29"/>
      <c r="H23" t="s">
        <v>1544</v>
      </c>
      <c r="I23" s="173" t="s">
        <v>2120</v>
      </c>
      <c r="M23" s="39"/>
      <c r="IV23"/>
    </row>
    <row r="24" spans="1:256" s="17" customFormat="1" ht="47.25" customHeight="1" x14ac:dyDescent="0.2">
      <c r="A24">
        <v>14</v>
      </c>
      <c r="B24" s="97" t="s">
        <v>1609</v>
      </c>
      <c r="C24" t="s">
        <v>1179</v>
      </c>
      <c r="D24" s="97" t="s">
        <v>1609</v>
      </c>
      <c r="E24" t="s">
        <v>566</v>
      </c>
      <c r="F24">
        <v>1850000</v>
      </c>
      <c r="G24" s="29"/>
      <c r="H24" t="s">
        <v>1544</v>
      </c>
      <c r="I24" s="173" t="s">
        <v>2120</v>
      </c>
      <c r="M24" s="39"/>
      <c r="IV24"/>
    </row>
    <row r="25" spans="1:256" s="17" customFormat="1" ht="47.25" customHeight="1" x14ac:dyDescent="0.2">
      <c r="A25">
        <v>15</v>
      </c>
      <c r="B25" t="s">
        <v>1610</v>
      </c>
      <c r="C25" t="s">
        <v>1179</v>
      </c>
      <c r="D25" t="s">
        <v>1610</v>
      </c>
      <c r="E25" t="s">
        <v>567</v>
      </c>
      <c r="F25">
        <v>1850000</v>
      </c>
      <c r="G25" s="29"/>
      <c r="H25" t="s">
        <v>1544</v>
      </c>
      <c r="I25" s="173" t="s">
        <v>2120</v>
      </c>
      <c r="M25" s="39"/>
      <c r="IV25"/>
    </row>
    <row r="26" spans="1:256" s="17" customFormat="1" ht="47.25" customHeight="1" x14ac:dyDescent="0.2">
      <c r="A26">
        <v>16</v>
      </c>
      <c r="B26" s="97" t="s">
        <v>1608</v>
      </c>
      <c r="C26" t="s">
        <v>1179</v>
      </c>
      <c r="D26" s="97" t="s">
        <v>1608</v>
      </c>
      <c r="E26" t="s">
        <v>568</v>
      </c>
      <c r="F26">
        <v>1850000</v>
      </c>
      <c r="G26" s="29"/>
      <c r="H26" t="s">
        <v>1544</v>
      </c>
      <c r="I26" s="173" t="s">
        <v>2120</v>
      </c>
      <c r="M26" s="39"/>
      <c r="IV26"/>
    </row>
    <row r="27" spans="1:256" s="17" customFormat="1" ht="47.25" customHeight="1" x14ac:dyDescent="0.2">
      <c r="A27">
        <v>17</v>
      </c>
      <c r="B27" s="97" t="s">
        <v>1609</v>
      </c>
      <c r="C27" t="s">
        <v>1179</v>
      </c>
      <c r="D27" s="97" t="s">
        <v>1609</v>
      </c>
      <c r="E27" t="s">
        <v>569</v>
      </c>
      <c r="F27">
        <v>40000</v>
      </c>
      <c r="G27" s="29"/>
      <c r="H27" t="s">
        <v>1545</v>
      </c>
      <c r="I27" s="173" t="s">
        <v>2120</v>
      </c>
      <c r="M27" s="39"/>
      <c r="IV27"/>
    </row>
    <row r="28" spans="1:256" s="17" customFormat="1" ht="47.25" customHeight="1" x14ac:dyDescent="0.2">
      <c r="A28">
        <v>18</v>
      </c>
      <c r="B28" s="97" t="s">
        <v>1609</v>
      </c>
      <c r="C28" t="s">
        <v>1179</v>
      </c>
      <c r="D28" s="97" t="s">
        <v>1609</v>
      </c>
      <c r="E28" t="s">
        <v>1878</v>
      </c>
      <c r="F28">
        <v>40000</v>
      </c>
      <c r="G28"/>
      <c r="H28" t="s">
        <v>1545</v>
      </c>
      <c r="I28" s="173" t="s">
        <v>2120</v>
      </c>
      <c r="M28" s="39"/>
      <c r="IV28"/>
    </row>
    <row r="29" spans="1:256" s="17" customFormat="1" ht="47.25" customHeight="1" x14ac:dyDescent="0.2">
      <c r="A29">
        <v>19</v>
      </c>
      <c r="B29" s="97" t="s">
        <v>1609</v>
      </c>
      <c r="C29" t="s">
        <v>1179</v>
      </c>
      <c r="D29" s="97" t="s">
        <v>1609</v>
      </c>
      <c r="E29" t="s">
        <v>572</v>
      </c>
      <c r="F29">
        <v>40000</v>
      </c>
      <c r="G29"/>
      <c r="H29" t="s">
        <v>1545</v>
      </c>
      <c r="I29" s="173" t="s">
        <v>2120</v>
      </c>
      <c r="M29" s="39"/>
      <c r="IV29"/>
    </row>
    <row r="30" spans="1:256" s="17" customFormat="1" ht="47.25" customHeight="1" x14ac:dyDescent="0.2">
      <c r="A30">
        <v>20</v>
      </c>
      <c r="B30" s="97" t="s">
        <v>1609</v>
      </c>
      <c r="C30" t="s">
        <v>1179</v>
      </c>
      <c r="D30" s="97" t="s">
        <v>1609</v>
      </c>
      <c r="E30" t="s">
        <v>570</v>
      </c>
      <c r="F30">
        <v>40000</v>
      </c>
      <c r="G30" s="29"/>
      <c r="H30" t="s">
        <v>1545</v>
      </c>
      <c r="I30" s="173" t="s">
        <v>2120</v>
      </c>
      <c r="M30" s="39"/>
      <c r="IV30"/>
    </row>
    <row r="31" spans="1:256" s="17" customFormat="1" ht="47.25" customHeight="1" x14ac:dyDescent="0.2">
      <c r="A31">
        <v>21</v>
      </c>
      <c r="B31" s="97" t="s">
        <v>1609</v>
      </c>
      <c r="C31" t="s">
        <v>1179</v>
      </c>
      <c r="D31" s="97" t="s">
        <v>1609</v>
      </c>
      <c r="E31" t="s">
        <v>571</v>
      </c>
      <c r="F31">
        <v>40000</v>
      </c>
      <c r="G31" s="29"/>
      <c r="H31" t="s">
        <v>1545</v>
      </c>
      <c r="I31" s="173" t="s">
        <v>2120</v>
      </c>
      <c r="M31" s="39"/>
      <c r="IV31"/>
    </row>
    <row r="32" spans="1:256" s="17" customFormat="1" ht="47.25" customHeight="1" x14ac:dyDescent="0.2">
      <c r="A32">
        <v>22</v>
      </c>
      <c r="B32" s="97" t="s">
        <v>1609</v>
      </c>
      <c r="C32" t="s">
        <v>1179</v>
      </c>
      <c r="D32" s="97" t="s">
        <v>1609</v>
      </c>
      <c r="E32" t="s">
        <v>573</v>
      </c>
      <c r="F32">
        <v>40000</v>
      </c>
      <c r="G32" s="29"/>
      <c r="H32" t="s">
        <v>1545</v>
      </c>
      <c r="I32" s="173" t="s">
        <v>2120</v>
      </c>
      <c r="M32" s="39"/>
      <c r="IV32"/>
    </row>
    <row r="33" spans="1:256" s="17" customFormat="1" ht="56.25" customHeight="1" x14ac:dyDescent="0.2">
      <c r="A33">
        <v>23</v>
      </c>
      <c r="B33" s="97" t="s">
        <v>1609</v>
      </c>
      <c r="C33" t="s">
        <v>1179</v>
      </c>
      <c r="D33" s="97" t="s">
        <v>1609</v>
      </c>
      <c r="E33" t="s">
        <v>574</v>
      </c>
      <c r="F33">
        <v>40000</v>
      </c>
      <c r="G33" s="29"/>
      <c r="H33" t="s">
        <v>1545</v>
      </c>
      <c r="I33" s="173" t="s">
        <v>2120</v>
      </c>
      <c r="M33" s="39"/>
      <c r="IV33"/>
    </row>
    <row r="34" spans="1:256" s="17" customFormat="1" ht="47.25" customHeight="1" x14ac:dyDescent="0.2">
      <c r="A34">
        <v>24</v>
      </c>
      <c r="B34" s="97" t="s">
        <v>1609</v>
      </c>
      <c r="C34" t="s">
        <v>1179</v>
      </c>
      <c r="D34" s="97" t="s">
        <v>1609</v>
      </c>
      <c r="E34" t="s">
        <v>575</v>
      </c>
      <c r="F34">
        <v>40000</v>
      </c>
      <c r="G34" s="29"/>
      <c r="H34" t="s">
        <v>1545</v>
      </c>
      <c r="I34" s="173" t="s">
        <v>2120</v>
      </c>
      <c r="M34" s="39"/>
      <c r="IV34"/>
    </row>
    <row r="35" spans="1:256" s="17" customFormat="1" ht="47.25" customHeight="1" x14ac:dyDescent="0.2">
      <c r="A35">
        <v>25</v>
      </c>
      <c r="B35" s="97" t="s">
        <v>1609</v>
      </c>
      <c r="C35" t="s">
        <v>1179</v>
      </c>
      <c r="D35" s="97" t="s">
        <v>1609</v>
      </c>
      <c r="E35" t="s">
        <v>576</v>
      </c>
      <c r="F35">
        <v>40000</v>
      </c>
      <c r="G35" s="29"/>
      <c r="H35" t="s">
        <v>1545</v>
      </c>
      <c r="I35" s="173" t="s">
        <v>2120</v>
      </c>
      <c r="M35" s="39"/>
      <c r="IV35"/>
    </row>
    <row r="36" spans="1:256" s="17" customFormat="1" ht="47.25" customHeight="1" x14ac:dyDescent="0.2">
      <c r="A36">
        <v>26</v>
      </c>
      <c r="B36" s="97" t="s">
        <v>1609</v>
      </c>
      <c r="C36" t="s">
        <v>1179</v>
      </c>
      <c r="D36" s="97" t="s">
        <v>1609</v>
      </c>
      <c r="E36" t="s">
        <v>577</v>
      </c>
      <c r="F36">
        <v>40000</v>
      </c>
      <c r="G36" s="29"/>
      <c r="H36" t="s">
        <v>1545</v>
      </c>
      <c r="I36" s="173" t="s">
        <v>2120</v>
      </c>
      <c r="M36" s="39"/>
      <c r="IV36"/>
    </row>
    <row r="37" spans="1:256" s="17" customFormat="1" ht="47.25" customHeight="1" x14ac:dyDescent="0.2">
      <c r="A37">
        <v>27</v>
      </c>
      <c r="B37" s="97" t="s">
        <v>1609</v>
      </c>
      <c r="C37" t="s">
        <v>1179</v>
      </c>
      <c r="D37" s="97" t="s">
        <v>1609</v>
      </c>
      <c r="E37" t="s">
        <v>578</v>
      </c>
      <c r="F37">
        <v>40000</v>
      </c>
      <c r="G37" s="29"/>
      <c r="H37" t="s">
        <v>1545</v>
      </c>
      <c r="I37" s="173" t="s">
        <v>2120</v>
      </c>
      <c r="M37" s="39"/>
      <c r="IV37"/>
    </row>
    <row r="38" spans="1:256" s="17" customFormat="1" ht="47.25" customHeight="1" x14ac:dyDescent="0.2">
      <c r="A38">
        <v>28</v>
      </c>
      <c r="B38" s="97" t="s">
        <v>1</v>
      </c>
      <c r="C38" t="s">
        <v>1179</v>
      </c>
      <c r="D38" s="97" t="s">
        <v>1</v>
      </c>
      <c r="E38" t="s">
        <v>579</v>
      </c>
      <c r="F38">
        <v>40000</v>
      </c>
      <c r="G38" s="29"/>
      <c r="H38" t="s">
        <v>1545</v>
      </c>
      <c r="I38" s="173" t="s">
        <v>2120</v>
      </c>
      <c r="M38" s="39"/>
      <c r="IV38"/>
    </row>
    <row r="39" spans="1:256" s="17" customFormat="1" ht="47.25" customHeight="1" x14ac:dyDescent="0.2">
      <c r="A39">
        <v>29</v>
      </c>
      <c r="B39" s="97" t="s">
        <v>1609</v>
      </c>
      <c r="C39" t="s">
        <v>1179</v>
      </c>
      <c r="D39" s="97" t="s">
        <v>1609</v>
      </c>
      <c r="E39" t="s">
        <v>1861</v>
      </c>
      <c r="F39">
        <v>40000</v>
      </c>
      <c r="G39" s="29"/>
      <c r="H39" t="s">
        <v>1874</v>
      </c>
      <c r="I39" s="173" t="s">
        <v>2120</v>
      </c>
      <c r="M39" s="39"/>
      <c r="IV39"/>
    </row>
    <row r="40" spans="1:256" s="17" customFormat="1" ht="47.25" customHeight="1" x14ac:dyDescent="0.2">
      <c r="A40">
        <v>30</v>
      </c>
      <c r="B40" t="s">
        <v>1610</v>
      </c>
      <c r="C40" t="s">
        <v>1179</v>
      </c>
      <c r="D40" t="s">
        <v>1610</v>
      </c>
      <c r="E40" t="s">
        <v>580</v>
      </c>
      <c r="F40">
        <v>40000</v>
      </c>
      <c r="G40" s="29"/>
      <c r="H40" t="s">
        <v>1545</v>
      </c>
      <c r="I40" s="173" t="s">
        <v>2120</v>
      </c>
      <c r="M40" s="39"/>
      <c r="IV40"/>
    </row>
    <row r="41" spans="1:256" s="17" customFormat="1" ht="47.25" customHeight="1" x14ac:dyDescent="0.2">
      <c r="A41">
        <v>31</v>
      </c>
      <c r="B41" t="s">
        <v>1610</v>
      </c>
      <c r="C41" t="s">
        <v>1179</v>
      </c>
      <c r="D41" t="s">
        <v>1610</v>
      </c>
      <c r="E41" t="s">
        <v>581</v>
      </c>
      <c r="F41">
        <v>40000</v>
      </c>
      <c r="G41" s="29"/>
      <c r="H41" t="s">
        <v>1545</v>
      </c>
      <c r="I41" s="173" t="s">
        <v>2120</v>
      </c>
      <c r="M41" s="39"/>
      <c r="IV41"/>
    </row>
    <row r="42" spans="1:256" s="17" customFormat="1" ht="47.25" customHeight="1" x14ac:dyDescent="0.2">
      <c r="A42">
        <v>32</v>
      </c>
      <c r="B42" t="s">
        <v>1610</v>
      </c>
      <c r="C42" t="s">
        <v>1179</v>
      </c>
      <c r="D42" t="s">
        <v>1610</v>
      </c>
      <c r="E42" t="s">
        <v>582</v>
      </c>
      <c r="F42">
        <v>40000</v>
      </c>
      <c r="G42" s="29"/>
      <c r="H42" t="s">
        <v>1545</v>
      </c>
      <c r="I42" s="173" t="s">
        <v>2120</v>
      </c>
      <c r="M42" s="39"/>
      <c r="IV42"/>
    </row>
    <row r="43" spans="1:256" s="17" customFormat="1" ht="47.25" customHeight="1" x14ac:dyDescent="0.2">
      <c r="A43">
        <v>33</v>
      </c>
      <c r="B43" t="s">
        <v>1610</v>
      </c>
      <c r="C43" t="s">
        <v>1179</v>
      </c>
      <c r="D43" t="s">
        <v>1610</v>
      </c>
      <c r="E43" t="s">
        <v>583</v>
      </c>
      <c r="F43">
        <v>40000</v>
      </c>
      <c r="G43" s="29"/>
      <c r="H43" t="s">
        <v>1545</v>
      </c>
      <c r="I43" s="173" t="s">
        <v>2120</v>
      </c>
      <c r="M43" s="39"/>
      <c r="IV43"/>
    </row>
    <row r="44" spans="1:256" s="17" customFormat="1" ht="47.25" customHeight="1" x14ac:dyDescent="0.2">
      <c r="A44">
        <v>34</v>
      </c>
      <c r="B44" t="s">
        <v>1610</v>
      </c>
      <c r="C44" t="s">
        <v>1179</v>
      </c>
      <c r="D44" t="s">
        <v>1610</v>
      </c>
      <c r="E44" t="s">
        <v>584</v>
      </c>
      <c r="F44">
        <v>40000</v>
      </c>
      <c r="G44" s="29"/>
      <c r="H44" t="s">
        <v>1545</v>
      </c>
      <c r="I44" s="173" t="s">
        <v>2120</v>
      </c>
      <c r="M44" s="39"/>
      <c r="IV44"/>
    </row>
    <row r="45" spans="1:256" s="17" customFormat="1" ht="47.25" customHeight="1" x14ac:dyDescent="0.2">
      <c r="A45">
        <v>35</v>
      </c>
      <c r="B45" t="s">
        <v>1610</v>
      </c>
      <c r="C45" t="s">
        <v>1179</v>
      </c>
      <c r="D45" t="s">
        <v>1610</v>
      </c>
      <c r="E45" t="s">
        <v>1862</v>
      </c>
      <c r="F45">
        <v>40000</v>
      </c>
      <c r="G45" s="29"/>
      <c r="H45" t="s">
        <v>1874</v>
      </c>
      <c r="I45" s="173" t="s">
        <v>2120</v>
      </c>
      <c r="M45" s="39"/>
      <c r="IV45"/>
    </row>
    <row r="46" spans="1:256" s="17" customFormat="1" ht="47.25" customHeight="1" x14ac:dyDescent="0.2">
      <c r="A46">
        <v>36</v>
      </c>
      <c r="B46" t="s">
        <v>1610</v>
      </c>
      <c r="C46" t="s">
        <v>1179</v>
      </c>
      <c r="D46" t="s">
        <v>1610</v>
      </c>
      <c r="E46" t="s">
        <v>585</v>
      </c>
      <c r="F46">
        <v>40000</v>
      </c>
      <c r="G46" s="29"/>
      <c r="H46" t="s">
        <v>1545</v>
      </c>
      <c r="I46" s="173" t="s">
        <v>2120</v>
      </c>
      <c r="M46" s="39"/>
      <c r="IV46"/>
    </row>
    <row r="47" spans="1:256" s="17" customFormat="1" ht="47.25" customHeight="1" x14ac:dyDescent="0.2">
      <c r="A47">
        <v>37</v>
      </c>
      <c r="B47" t="s">
        <v>1610</v>
      </c>
      <c r="C47" t="s">
        <v>1179</v>
      </c>
      <c r="D47" t="s">
        <v>1610</v>
      </c>
      <c r="E47" t="s">
        <v>1863</v>
      </c>
      <c r="F47">
        <v>40000</v>
      </c>
      <c r="G47" s="29"/>
      <c r="H47" t="s">
        <v>1545</v>
      </c>
      <c r="I47" s="173" t="s">
        <v>2120</v>
      </c>
      <c r="M47" s="39"/>
      <c r="IV47"/>
    </row>
    <row r="48" spans="1:256" s="17" customFormat="1" ht="47.25" customHeight="1" x14ac:dyDescent="0.2">
      <c r="A48">
        <v>38</v>
      </c>
      <c r="B48" t="s">
        <v>1610</v>
      </c>
      <c r="C48" t="s">
        <v>1179</v>
      </c>
      <c r="D48" t="s">
        <v>1610</v>
      </c>
      <c r="E48" t="s">
        <v>586</v>
      </c>
      <c r="F48">
        <v>40000</v>
      </c>
      <c r="G48" s="29"/>
      <c r="H48" t="s">
        <v>1545</v>
      </c>
      <c r="I48" s="173" t="s">
        <v>2120</v>
      </c>
      <c r="M48" s="39"/>
      <c r="IV48"/>
    </row>
    <row r="49" spans="1:256" s="17" customFormat="1" ht="47.25" customHeight="1" x14ac:dyDescent="0.2">
      <c r="A49">
        <v>39</v>
      </c>
      <c r="B49" t="s">
        <v>1610</v>
      </c>
      <c r="C49" t="s">
        <v>1179</v>
      </c>
      <c r="D49" t="s">
        <v>1610</v>
      </c>
      <c r="E49" t="s">
        <v>587</v>
      </c>
      <c r="F49">
        <v>40000</v>
      </c>
      <c r="G49" s="29"/>
      <c r="H49" t="s">
        <v>1545</v>
      </c>
      <c r="I49" s="173" t="s">
        <v>2120</v>
      </c>
      <c r="M49" s="39"/>
      <c r="IV49"/>
    </row>
    <row r="50" spans="1:256" s="17" customFormat="1" ht="47.25" customHeight="1" x14ac:dyDescent="0.2">
      <c r="A50">
        <v>40</v>
      </c>
      <c r="B50" t="s">
        <v>1610</v>
      </c>
      <c r="C50" t="s">
        <v>1179</v>
      </c>
      <c r="D50" t="s">
        <v>1610</v>
      </c>
      <c r="E50" t="s">
        <v>1864</v>
      </c>
      <c r="F50">
        <v>40000</v>
      </c>
      <c r="G50" s="29"/>
      <c r="H50"/>
      <c r="I50" s="173" t="s">
        <v>2120</v>
      </c>
      <c r="M50" s="39"/>
      <c r="IV50"/>
    </row>
    <row r="51" spans="1:256" s="17" customFormat="1" ht="47.25" customHeight="1" x14ac:dyDescent="0.2">
      <c r="A51">
        <v>41</v>
      </c>
      <c r="B51" t="s">
        <v>1610</v>
      </c>
      <c r="C51" t="s">
        <v>1179</v>
      </c>
      <c r="D51" t="s">
        <v>1610</v>
      </c>
      <c r="E51" t="s">
        <v>588</v>
      </c>
      <c r="F51">
        <v>40000</v>
      </c>
      <c r="G51" s="29"/>
      <c r="H51" t="s">
        <v>1545</v>
      </c>
      <c r="I51" s="173" t="s">
        <v>2120</v>
      </c>
      <c r="M51" s="39"/>
      <c r="IV51"/>
    </row>
    <row r="52" spans="1:256" s="17" customFormat="1" ht="47.25" customHeight="1" x14ac:dyDescent="0.2">
      <c r="A52">
        <v>42</v>
      </c>
      <c r="B52" t="s">
        <v>1610</v>
      </c>
      <c r="C52" t="s">
        <v>1179</v>
      </c>
      <c r="D52" t="s">
        <v>1610</v>
      </c>
      <c r="E52" t="s">
        <v>589</v>
      </c>
      <c r="F52">
        <v>40000</v>
      </c>
      <c r="G52" s="29"/>
      <c r="H52" t="s">
        <v>1545</v>
      </c>
      <c r="I52" s="173" t="s">
        <v>2120</v>
      </c>
      <c r="M52" s="39"/>
      <c r="IV52"/>
    </row>
    <row r="53" spans="1:256" s="17" customFormat="1" ht="47.25" customHeight="1" x14ac:dyDescent="0.2">
      <c r="A53">
        <v>43</v>
      </c>
      <c r="B53" s="97" t="s">
        <v>1608</v>
      </c>
      <c r="C53" t="s">
        <v>1179</v>
      </c>
      <c r="D53" s="97" t="s">
        <v>1608</v>
      </c>
      <c r="E53" t="s">
        <v>590</v>
      </c>
      <c r="F53">
        <v>40000</v>
      </c>
      <c r="G53" s="29"/>
      <c r="H53" t="s">
        <v>1545</v>
      </c>
      <c r="I53" s="173" t="s">
        <v>2120</v>
      </c>
      <c r="M53" s="39"/>
      <c r="IV53"/>
    </row>
    <row r="54" spans="1:256" s="17" customFormat="1" ht="47.25" customHeight="1" x14ac:dyDescent="0.2">
      <c r="A54">
        <v>44</v>
      </c>
      <c r="B54" s="97" t="s">
        <v>1608</v>
      </c>
      <c r="C54" t="s">
        <v>1179</v>
      </c>
      <c r="D54" s="97" t="s">
        <v>1608</v>
      </c>
      <c r="E54" t="s">
        <v>591</v>
      </c>
      <c r="F54">
        <v>40000</v>
      </c>
      <c r="G54" s="29"/>
      <c r="H54" t="s">
        <v>1545</v>
      </c>
      <c r="I54" s="173" t="s">
        <v>2120</v>
      </c>
      <c r="M54" s="39"/>
      <c r="IV54"/>
    </row>
    <row r="55" spans="1:256" s="17" customFormat="1" ht="47.25" customHeight="1" x14ac:dyDescent="0.2">
      <c r="A55">
        <v>45</v>
      </c>
      <c r="B55" s="97" t="s">
        <v>1608</v>
      </c>
      <c r="C55" t="s">
        <v>1179</v>
      </c>
      <c r="D55" s="97" t="s">
        <v>1608</v>
      </c>
      <c r="E55" t="s">
        <v>592</v>
      </c>
      <c r="F55">
        <v>40000</v>
      </c>
      <c r="G55" s="29"/>
      <c r="H55" t="s">
        <v>1545</v>
      </c>
      <c r="I55" s="173" t="s">
        <v>2120</v>
      </c>
      <c r="M55" s="39"/>
      <c r="IV55"/>
    </row>
    <row r="56" spans="1:256" s="17" customFormat="1" ht="47.25" customHeight="1" x14ac:dyDescent="0.2">
      <c r="A56">
        <v>46</v>
      </c>
      <c r="B56" s="97" t="s">
        <v>1608</v>
      </c>
      <c r="C56" t="s">
        <v>1179</v>
      </c>
      <c r="D56" s="97" t="s">
        <v>1608</v>
      </c>
      <c r="E56" t="s">
        <v>593</v>
      </c>
      <c r="F56">
        <v>40000</v>
      </c>
      <c r="G56" s="29"/>
      <c r="H56" t="s">
        <v>1545</v>
      </c>
      <c r="I56" s="173" t="s">
        <v>2120</v>
      </c>
      <c r="M56" s="39"/>
      <c r="IV56"/>
    </row>
    <row r="57" spans="1:256" s="17" customFormat="1" ht="47.25" customHeight="1" x14ac:dyDescent="0.2">
      <c r="A57">
        <v>47</v>
      </c>
      <c r="B57" s="97" t="s">
        <v>1608</v>
      </c>
      <c r="C57" t="s">
        <v>1179</v>
      </c>
      <c r="D57" s="97" t="s">
        <v>1608</v>
      </c>
      <c r="E57" t="s">
        <v>594</v>
      </c>
      <c r="F57">
        <v>40000</v>
      </c>
      <c r="G57" s="29"/>
      <c r="H57" t="s">
        <v>1545</v>
      </c>
      <c r="I57" s="173" t="s">
        <v>2120</v>
      </c>
      <c r="M57" s="39"/>
      <c r="IV57"/>
    </row>
    <row r="58" spans="1:256" s="17" customFormat="1" ht="47.25" customHeight="1" x14ac:dyDescent="0.2">
      <c r="A58">
        <v>48</v>
      </c>
      <c r="B58" s="97" t="s">
        <v>1608</v>
      </c>
      <c r="C58" t="s">
        <v>1179</v>
      </c>
      <c r="D58" s="97" t="s">
        <v>1608</v>
      </c>
      <c r="E58" t="s">
        <v>595</v>
      </c>
      <c r="F58">
        <v>40000</v>
      </c>
      <c r="G58" s="29"/>
      <c r="H58" t="s">
        <v>1545</v>
      </c>
      <c r="I58" s="173" t="s">
        <v>2120</v>
      </c>
      <c r="M58" s="39"/>
      <c r="IV58"/>
    </row>
    <row r="59" spans="1:256" s="17" customFormat="1" ht="47.25" customHeight="1" x14ac:dyDescent="0.2">
      <c r="A59">
        <v>49</v>
      </c>
      <c r="B59" s="97" t="s">
        <v>1608</v>
      </c>
      <c r="C59" t="s">
        <v>1179</v>
      </c>
      <c r="D59" s="97" t="s">
        <v>1608</v>
      </c>
      <c r="E59" t="s">
        <v>596</v>
      </c>
      <c r="F59">
        <v>40000</v>
      </c>
      <c r="G59" s="29"/>
      <c r="H59" t="s">
        <v>1545</v>
      </c>
      <c r="I59" s="173" t="s">
        <v>2120</v>
      </c>
      <c r="M59" s="39"/>
      <c r="IV59"/>
    </row>
    <row r="60" spans="1:256" s="17" customFormat="1" ht="47.25" customHeight="1" x14ac:dyDescent="0.2">
      <c r="A60">
        <v>50</v>
      </c>
      <c r="B60" s="97" t="s">
        <v>1608</v>
      </c>
      <c r="C60" t="s">
        <v>1179</v>
      </c>
      <c r="D60" s="97" t="s">
        <v>1608</v>
      </c>
      <c r="E60" t="s">
        <v>597</v>
      </c>
      <c r="F60">
        <v>40000</v>
      </c>
      <c r="G60" s="29"/>
      <c r="H60" t="s">
        <v>1545</v>
      </c>
      <c r="I60" s="173" t="s">
        <v>2120</v>
      </c>
      <c r="M60" s="39"/>
      <c r="IV60"/>
    </row>
    <row r="61" spans="1:256" s="17" customFormat="1" ht="47.25" customHeight="1" x14ac:dyDescent="0.2">
      <c r="A61">
        <v>51</v>
      </c>
      <c r="B61" s="97" t="s">
        <v>1608</v>
      </c>
      <c r="C61" t="s">
        <v>1179</v>
      </c>
      <c r="D61" s="97" t="s">
        <v>1608</v>
      </c>
      <c r="E61" t="s">
        <v>598</v>
      </c>
      <c r="F61">
        <v>40000</v>
      </c>
      <c r="G61" s="29"/>
      <c r="H61" t="s">
        <v>1545</v>
      </c>
      <c r="I61" s="173" t="s">
        <v>2120</v>
      </c>
      <c r="M61" s="39"/>
      <c r="IV61"/>
    </row>
    <row r="62" spans="1:256" s="17" customFormat="1" ht="47.25" customHeight="1" x14ac:dyDescent="0.2">
      <c r="A62">
        <v>52</v>
      </c>
      <c r="B62" s="97" t="s">
        <v>1608</v>
      </c>
      <c r="C62" t="s">
        <v>1179</v>
      </c>
      <c r="D62" s="97" t="s">
        <v>1608</v>
      </c>
      <c r="E62" t="s">
        <v>599</v>
      </c>
      <c r="F62">
        <v>40000</v>
      </c>
      <c r="G62" s="29"/>
      <c r="H62" t="s">
        <v>1545</v>
      </c>
      <c r="I62" s="173" t="s">
        <v>2120</v>
      </c>
      <c r="M62" s="39"/>
      <c r="IV62"/>
    </row>
    <row r="63" spans="1:256" s="17" customFormat="1" ht="47.25" customHeight="1" x14ac:dyDescent="0.2">
      <c r="A63">
        <v>53</v>
      </c>
      <c r="B63" s="97" t="s">
        <v>1608</v>
      </c>
      <c r="C63" t="s">
        <v>1179</v>
      </c>
      <c r="D63" s="97" t="s">
        <v>1608</v>
      </c>
      <c r="E63" t="s">
        <v>600</v>
      </c>
      <c r="F63">
        <v>40000</v>
      </c>
      <c r="G63" s="29"/>
      <c r="H63" t="s">
        <v>1545</v>
      </c>
      <c r="I63" s="173" t="s">
        <v>2120</v>
      </c>
      <c r="M63" s="39"/>
      <c r="IV63"/>
    </row>
    <row r="64" spans="1:256" s="17" customFormat="1" ht="47.25" customHeight="1" x14ac:dyDescent="0.2">
      <c r="A64">
        <v>54</v>
      </c>
      <c r="B64" s="97" t="s">
        <v>1608</v>
      </c>
      <c r="C64" t="s">
        <v>1179</v>
      </c>
      <c r="D64" s="97" t="s">
        <v>1608</v>
      </c>
      <c r="E64" t="s">
        <v>601</v>
      </c>
      <c r="F64">
        <v>40000</v>
      </c>
      <c r="G64" s="29"/>
      <c r="H64" t="s">
        <v>1545</v>
      </c>
      <c r="I64" s="173" t="s">
        <v>2120</v>
      </c>
      <c r="M64" s="39"/>
      <c r="IV64"/>
    </row>
    <row r="65" spans="1:256" s="17" customFormat="1" ht="47.25" customHeight="1" x14ac:dyDescent="0.2">
      <c r="A65">
        <v>55</v>
      </c>
      <c r="B65" s="97" t="s">
        <v>1608</v>
      </c>
      <c r="C65" t="s">
        <v>1179</v>
      </c>
      <c r="D65" s="97" t="s">
        <v>1608</v>
      </c>
      <c r="E65" t="s">
        <v>602</v>
      </c>
      <c r="F65">
        <v>40000</v>
      </c>
      <c r="G65" s="29"/>
      <c r="H65" t="s">
        <v>1545</v>
      </c>
      <c r="I65" s="173" t="s">
        <v>2120</v>
      </c>
      <c r="M65" s="39"/>
      <c r="IV65"/>
    </row>
    <row r="66" spans="1:256" s="17" customFormat="1" ht="47.25" customHeight="1" x14ac:dyDescent="0.2">
      <c r="A66">
        <v>56</v>
      </c>
      <c r="B66" s="97" t="s">
        <v>1608</v>
      </c>
      <c r="C66" t="s">
        <v>1179</v>
      </c>
      <c r="D66" s="97" t="s">
        <v>1608</v>
      </c>
      <c r="E66" t="s">
        <v>603</v>
      </c>
      <c r="F66">
        <v>40000</v>
      </c>
      <c r="G66" s="29"/>
      <c r="H66" t="s">
        <v>1545</v>
      </c>
      <c r="I66" s="173" t="s">
        <v>2120</v>
      </c>
      <c r="M66" s="39"/>
      <c r="IV66"/>
    </row>
    <row r="67" spans="1:256" s="17" customFormat="1" ht="47.25" customHeight="1" x14ac:dyDescent="0.2">
      <c r="A67">
        <v>57</v>
      </c>
      <c r="B67" s="97" t="s">
        <v>1</v>
      </c>
      <c r="C67" t="s">
        <v>1179</v>
      </c>
      <c r="D67" s="97" t="s">
        <v>1</v>
      </c>
      <c r="E67" t="s">
        <v>604</v>
      </c>
      <c r="F67">
        <v>630000</v>
      </c>
      <c r="G67" s="29"/>
      <c r="H67" t="s">
        <v>1546</v>
      </c>
      <c r="I67" s="173" t="s">
        <v>2120</v>
      </c>
      <c r="M67" s="39"/>
      <c r="IV67"/>
    </row>
    <row r="68" spans="1:256" s="17" customFormat="1" ht="72" customHeight="1" x14ac:dyDescent="0.2">
      <c r="A68">
        <v>58</v>
      </c>
      <c r="B68" s="97" t="s">
        <v>1</v>
      </c>
      <c r="C68" t="s">
        <v>1179</v>
      </c>
      <c r="D68" s="97" t="s">
        <v>1</v>
      </c>
      <c r="E68" t="s">
        <v>605</v>
      </c>
      <c r="F68">
        <v>16800000</v>
      </c>
      <c r="G68" s="29"/>
      <c r="H68" t="s">
        <v>1544</v>
      </c>
      <c r="I68" s="173" t="s">
        <v>2120</v>
      </c>
      <c r="M68" s="39"/>
      <c r="IV68"/>
    </row>
    <row r="69" spans="1:256" s="17" customFormat="1" ht="65.25" customHeight="1" x14ac:dyDescent="0.2">
      <c r="A69">
        <v>59</v>
      </c>
      <c r="B69" s="97" t="s">
        <v>1</v>
      </c>
      <c r="C69" t="s">
        <v>1179</v>
      </c>
      <c r="D69" s="97" t="s">
        <v>1</v>
      </c>
      <c r="E69" t="s">
        <v>606</v>
      </c>
      <c r="F69">
        <v>9460000</v>
      </c>
      <c r="G69" s="29"/>
      <c r="H69" t="s">
        <v>1544</v>
      </c>
      <c r="I69" s="173" t="s">
        <v>2120</v>
      </c>
      <c r="M69" s="39"/>
      <c r="IV69"/>
    </row>
    <row r="70" spans="1:256" s="17" customFormat="1" ht="51.75" customHeight="1" x14ac:dyDescent="0.2">
      <c r="A70">
        <v>60</v>
      </c>
      <c r="B70" s="97" t="s">
        <v>1</v>
      </c>
      <c r="C70" t="s">
        <v>1180</v>
      </c>
      <c r="D70" s="97" t="s">
        <v>1</v>
      </c>
      <c r="E70" t="s">
        <v>607</v>
      </c>
      <c r="F70">
        <v>34627500</v>
      </c>
      <c r="G70" s="29"/>
      <c r="H70"/>
      <c r="I70" s="173" t="s">
        <v>2120</v>
      </c>
      <c r="M70" s="39"/>
      <c r="IV70"/>
    </row>
    <row r="71" spans="1:256" s="17" customFormat="1" ht="72" customHeight="1" x14ac:dyDescent="0.2">
      <c r="A71">
        <v>61</v>
      </c>
      <c r="B71" s="97" t="s">
        <v>1</v>
      </c>
      <c r="C71" t="s">
        <v>1181</v>
      </c>
      <c r="D71" s="97" t="s">
        <v>1</v>
      </c>
      <c r="E71" t="s">
        <v>608</v>
      </c>
      <c r="F71">
        <v>12000000</v>
      </c>
      <c r="G71" s="29"/>
      <c r="H71" t="s">
        <v>1547</v>
      </c>
      <c r="I71" s="173" t="s">
        <v>2120</v>
      </c>
      <c r="M71" s="39"/>
      <c r="IV71"/>
    </row>
    <row r="72" spans="1:256" s="17" customFormat="1" ht="72" customHeight="1" x14ac:dyDescent="0.2">
      <c r="A72">
        <v>62</v>
      </c>
      <c r="B72" s="97" t="s">
        <v>1</v>
      </c>
      <c r="C72" t="s">
        <v>1181</v>
      </c>
      <c r="D72" s="97" t="s">
        <v>1</v>
      </c>
      <c r="E72" t="s">
        <v>609</v>
      </c>
      <c r="F72">
        <v>12000000</v>
      </c>
      <c r="G72" s="29"/>
      <c r="H72" t="s">
        <v>1547</v>
      </c>
      <c r="I72" s="173" t="s">
        <v>2120</v>
      </c>
      <c r="M72" s="39"/>
      <c r="IV72"/>
    </row>
    <row r="73" spans="1:256" s="17" customFormat="1" ht="72" customHeight="1" x14ac:dyDescent="0.2">
      <c r="A73">
        <v>63</v>
      </c>
      <c r="B73" s="97" t="s">
        <v>1</v>
      </c>
      <c r="C73" t="s">
        <v>1181</v>
      </c>
      <c r="D73" s="97" t="s">
        <v>1</v>
      </c>
      <c r="E73" t="s">
        <v>610</v>
      </c>
      <c r="F73">
        <v>12000000</v>
      </c>
      <c r="G73" s="29"/>
      <c r="H73" t="s">
        <v>1547</v>
      </c>
      <c r="I73" s="173" t="s">
        <v>2120</v>
      </c>
      <c r="M73" s="39"/>
      <c r="IV73"/>
    </row>
    <row r="74" spans="1:256" s="17" customFormat="1" ht="72" customHeight="1" x14ac:dyDescent="0.2">
      <c r="A74">
        <v>64</v>
      </c>
      <c r="B74" s="97" t="s">
        <v>1</v>
      </c>
      <c r="C74" t="s">
        <v>1181</v>
      </c>
      <c r="D74" s="97" t="s">
        <v>1</v>
      </c>
      <c r="E74" t="s">
        <v>1867</v>
      </c>
      <c r="F74">
        <v>12000000</v>
      </c>
      <c r="G74" s="29"/>
      <c r="H74" s="211" t="s">
        <v>1547</v>
      </c>
      <c r="I74" s="173" t="s">
        <v>2120</v>
      </c>
      <c r="M74" s="39"/>
      <c r="IV74"/>
    </row>
    <row r="75" spans="1:256" s="17" customFormat="1" ht="47.25" customHeight="1" x14ac:dyDescent="0.2">
      <c r="A75">
        <v>65</v>
      </c>
      <c r="B75" s="97" t="s">
        <v>1</v>
      </c>
      <c r="C75" t="s">
        <v>1181</v>
      </c>
      <c r="D75" s="97" t="s">
        <v>1</v>
      </c>
      <c r="E75" t="s">
        <v>611</v>
      </c>
      <c r="F75">
        <v>5000000</v>
      </c>
      <c r="G75" s="29"/>
      <c r="H75" t="s">
        <v>1548</v>
      </c>
      <c r="I75" s="173" t="s">
        <v>2120</v>
      </c>
      <c r="M75" s="39"/>
      <c r="IV75"/>
    </row>
    <row r="76" spans="1:256" s="17" customFormat="1" ht="72" customHeight="1" x14ac:dyDescent="0.2">
      <c r="A76">
        <v>66</v>
      </c>
      <c r="B76" s="97" t="s">
        <v>1</v>
      </c>
      <c r="C76" t="s">
        <v>1181</v>
      </c>
      <c r="D76" s="97" t="s">
        <v>1</v>
      </c>
      <c r="E76" t="s">
        <v>612</v>
      </c>
      <c r="F76">
        <v>3700000</v>
      </c>
      <c r="G76" s="29"/>
      <c r="H76" t="s">
        <v>1544</v>
      </c>
      <c r="I76" s="173" t="s">
        <v>2120</v>
      </c>
      <c r="M76" s="39"/>
      <c r="IV76"/>
    </row>
    <row r="77" spans="1:256" s="17" customFormat="1" ht="72" customHeight="1" x14ac:dyDescent="0.2">
      <c r="A77">
        <v>67</v>
      </c>
      <c r="B77" s="97" t="s">
        <v>1</v>
      </c>
      <c r="C77" t="s">
        <v>1181</v>
      </c>
      <c r="D77" s="97" t="s">
        <v>1</v>
      </c>
      <c r="E77" t="s">
        <v>613</v>
      </c>
      <c r="F77">
        <v>3700000</v>
      </c>
      <c r="G77" s="29"/>
      <c r="H77" t="s">
        <v>1544</v>
      </c>
      <c r="I77" s="173" t="s">
        <v>2120</v>
      </c>
      <c r="M77" s="39"/>
      <c r="IV77"/>
    </row>
    <row r="78" spans="1:256" s="17" customFormat="1" ht="72" customHeight="1" x14ac:dyDescent="0.2">
      <c r="A78">
        <v>68</v>
      </c>
      <c r="B78" s="97" t="s">
        <v>1854</v>
      </c>
      <c r="C78" t="s">
        <v>1181</v>
      </c>
      <c r="D78" s="97" t="s">
        <v>1854</v>
      </c>
      <c r="E78" t="s">
        <v>1853</v>
      </c>
      <c r="F78">
        <v>3700000</v>
      </c>
      <c r="G78" s="29"/>
      <c r="H78" t="s">
        <v>1544</v>
      </c>
      <c r="I78" s="173" t="s">
        <v>2120</v>
      </c>
      <c r="M78" s="39"/>
      <c r="IV78"/>
    </row>
    <row r="79" spans="1:256" s="17" customFormat="1" ht="94.5" customHeight="1" x14ac:dyDescent="0.2">
      <c r="A79">
        <v>69</v>
      </c>
      <c r="B79" s="97" t="s">
        <v>1</v>
      </c>
      <c r="C79" s="97" t="s">
        <v>1168</v>
      </c>
      <c r="D79" s="97" t="s">
        <v>1</v>
      </c>
      <c r="E79" t="s">
        <v>615</v>
      </c>
      <c r="F79">
        <v>264000000</v>
      </c>
      <c r="G79" s="29"/>
      <c r="H79" t="s">
        <v>1549</v>
      </c>
      <c r="I79" t="s">
        <v>2121</v>
      </c>
      <c r="M79" s="39"/>
      <c r="IV79"/>
    </row>
    <row r="80" spans="1:256" ht="96" customHeight="1" x14ac:dyDescent="0.2">
      <c r="A80">
        <v>70</v>
      </c>
      <c r="B80" t="s">
        <v>1289</v>
      </c>
      <c r="C80" s="97" t="s">
        <v>1238</v>
      </c>
      <c r="D80" t="s">
        <v>1289</v>
      </c>
      <c r="E80" t="s">
        <v>1253</v>
      </c>
      <c r="F80">
        <v>2656800</v>
      </c>
      <c r="H80" t="s">
        <v>1550</v>
      </c>
      <c r="I80" s="211" t="s">
        <v>2122</v>
      </c>
    </row>
    <row r="81" spans="1:256" ht="24" customHeight="1" x14ac:dyDescent="0.2">
      <c r="A81">
        <f>+A80</f>
        <v>70</v>
      </c>
      <c r="E81" t="s">
        <v>1169</v>
      </c>
      <c r="F81">
        <f>SUM(F11:F80)</f>
        <v>412763500</v>
      </c>
    </row>
    <row r="82" spans="1:256" ht="21.75" customHeight="1" x14ac:dyDescent="0.2">
      <c r="A82">
        <f>+A81</f>
        <v>70</v>
      </c>
      <c r="E82" t="s">
        <v>36</v>
      </c>
      <c r="F82">
        <f>+F81</f>
        <v>412763500</v>
      </c>
    </row>
    <row r="83" spans="1:256" s="191" customFormat="1" ht="24" customHeight="1" x14ac:dyDescent="0.2">
      <c r="A83"/>
      <c r="B83"/>
      <c r="C83"/>
      <c r="D83"/>
      <c r="E83" s="201" t="s">
        <v>8</v>
      </c>
      <c r="F83"/>
      <c r="G83"/>
      <c r="H83"/>
      <c r="I83"/>
    </row>
    <row r="84" spans="1:256" s="191" customFormat="1" ht="24" customHeight="1" x14ac:dyDescent="0.2">
      <c r="A84"/>
      <c r="B84"/>
      <c r="C84"/>
      <c r="D84"/>
      <c r="E84" s="165" t="s">
        <v>1228</v>
      </c>
      <c r="F84"/>
      <c r="G84"/>
      <c r="H84"/>
      <c r="I84"/>
      <c r="K84" s="192"/>
      <c r="L84" s="192"/>
    </row>
    <row r="85" spans="1:256" s="17" customFormat="1" ht="75" customHeight="1" x14ac:dyDescent="0.2">
      <c r="A85">
        <v>1</v>
      </c>
      <c r="B85" s="97" t="s">
        <v>1606</v>
      </c>
      <c r="C85" s="97" t="s">
        <v>1163</v>
      </c>
      <c r="D85" s="97" t="s">
        <v>1606</v>
      </c>
      <c r="E85" t="s">
        <v>546</v>
      </c>
      <c r="F85">
        <v>20502900</v>
      </c>
      <c r="G85" s="29"/>
      <c r="H85" t="s">
        <v>1552</v>
      </c>
      <c r="I85" s="173" t="s">
        <v>2123</v>
      </c>
      <c r="J85" s="65"/>
      <c r="K85" s="65"/>
      <c r="L85" s="39"/>
      <c r="IV85"/>
    </row>
    <row r="86" spans="1:256" s="17" customFormat="1" ht="84" customHeight="1" x14ac:dyDescent="0.2">
      <c r="A86">
        <v>2</v>
      </c>
      <c r="B86" s="97" t="s">
        <v>1</v>
      </c>
      <c r="C86" t="s">
        <v>1175</v>
      </c>
      <c r="D86" s="97" t="s">
        <v>1</v>
      </c>
      <c r="E86" t="s">
        <v>547</v>
      </c>
      <c r="F86">
        <v>71168600</v>
      </c>
      <c r="G86" s="29"/>
      <c r="H86" t="s">
        <v>1553</v>
      </c>
      <c r="I86" s="173" t="s">
        <v>2124</v>
      </c>
      <c r="J86" s="65"/>
      <c r="K86" s="65"/>
      <c r="L86" s="39"/>
      <c r="IV86"/>
    </row>
    <row r="87" spans="1:256" s="17" customFormat="1" ht="65.25" customHeight="1" x14ac:dyDescent="0.2">
      <c r="A87">
        <v>3</v>
      </c>
      <c r="B87" s="97" t="s">
        <v>1</v>
      </c>
      <c r="C87" t="s">
        <v>1175</v>
      </c>
      <c r="D87" s="97" t="s">
        <v>1</v>
      </c>
      <c r="E87" t="s">
        <v>548</v>
      </c>
      <c r="F87">
        <v>3334300</v>
      </c>
      <c r="G87" s="29"/>
      <c r="H87" t="s">
        <v>1554</v>
      </c>
      <c r="I87" s="173" t="s">
        <v>2125</v>
      </c>
      <c r="J87" s="65"/>
      <c r="K87" s="65"/>
      <c r="L87" s="39"/>
      <c r="IV87"/>
    </row>
    <row r="88" spans="1:256" s="17" customFormat="1" ht="174" customHeight="1" x14ac:dyDescent="0.2">
      <c r="A88">
        <v>4</v>
      </c>
      <c r="B88" s="97" t="s">
        <v>1605</v>
      </c>
      <c r="C88" t="s">
        <v>1175</v>
      </c>
      <c r="D88" s="97" t="s">
        <v>1605</v>
      </c>
      <c r="E88" t="s">
        <v>549</v>
      </c>
      <c r="F88">
        <v>4931800</v>
      </c>
      <c r="G88" s="29"/>
      <c r="H88" t="s">
        <v>1555</v>
      </c>
      <c r="I88" s="211" t="s">
        <v>2126</v>
      </c>
      <c r="J88" s="65"/>
      <c r="K88" s="65"/>
      <c r="L88" s="39"/>
      <c r="IV88"/>
    </row>
    <row r="89" spans="1:256" s="17" customFormat="1" ht="72" customHeight="1" x14ac:dyDescent="0.2">
      <c r="A89">
        <v>5</v>
      </c>
      <c r="B89" s="97" t="s">
        <v>1</v>
      </c>
      <c r="C89" t="s">
        <v>1175</v>
      </c>
      <c r="D89" s="97" t="s">
        <v>1</v>
      </c>
      <c r="E89" t="s">
        <v>550</v>
      </c>
      <c r="F89">
        <v>23895000</v>
      </c>
      <c r="G89" s="29"/>
      <c r="H89" t="s">
        <v>1556</v>
      </c>
      <c r="I89" s="173" t="s">
        <v>2127</v>
      </c>
      <c r="J89" s="65"/>
      <c r="K89" s="65"/>
      <c r="L89" s="39"/>
      <c r="IV89"/>
    </row>
    <row r="90" spans="1:256" s="17" customFormat="1" ht="87" customHeight="1" x14ac:dyDescent="0.2">
      <c r="A90">
        <v>6</v>
      </c>
      <c r="B90" s="97" t="s">
        <v>1607</v>
      </c>
      <c r="C90" t="s">
        <v>1175</v>
      </c>
      <c r="D90" s="97" t="s">
        <v>1607</v>
      </c>
      <c r="E90" t="s">
        <v>551</v>
      </c>
      <c r="F90">
        <v>4257000</v>
      </c>
      <c r="G90" s="29"/>
      <c r="H90" t="s">
        <v>1557</v>
      </c>
      <c r="I90" s="211" t="s">
        <v>2128</v>
      </c>
      <c r="J90" s="65"/>
      <c r="K90" s="65"/>
      <c r="L90" s="39"/>
      <c r="IV90"/>
    </row>
    <row r="91" spans="1:256" s="17" customFormat="1" ht="174.75" customHeight="1" x14ac:dyDescent="0.2">
      <c r="A91">
        <v>7</v>
      </c>
      <c r="B91" s="97" t="s">
        <v>1605</v>
      </c>
      <c r="C91" t="s">
        <v>1168</v>
      </c>
      <c r="D91" s="97" t="s">
        <v>1605</v>
      </c>
      <c r="E91" t="s">
        <v>552</v>
      </c>
      <c r="F91">
        <v>4200000</v>
      </c>
      <c r="G91"/>
      <c r="H91" t="s">
        <v>1558</v>
      </c>
      <c r="I91" s="211" t="s">
        <v>2129</v>
      </c>
      <c r="J91" s="65"/>
      <c r="K91" s="65"/>
      <c r="L91" s="39"/>
      <c r="IV91"/>
    </row>
    <row r="92" spans="1:256" s="17" customFormat="1" ht="87" customHeight="1" x14ac:dyDescent="0.2">
      <c r="A92">
        <v>8</v>
      </c>
      <c r="B92" s="97" t="s">
        <v>1609</v>
      </c>
      <c r="C92" t="s">
        <v>1182</v>
      </c>
      <c r="D92" s="97" t="s">
        <v>1609</v>
      </c>
      <c r="E92" t="s">
        <v>630</v>
      </c>
      <c r="F92">
        <v>1608000</v>
      </c>
      <c r="G92" s="29"/>
      <c r="H92" t="s">
        <v>1559</v>
      </c>
      <c r="I92" s="173" t="s">
        <v>2130</v>
      </c>
      <c r="M92" s="39"/>
      <c r="IV92"/>
    </row>
    <row r="93" spans="1:256" s="17" customFormat="1" ht="87" customHeight="1" x14ac:dyDescent="0.2">
      <c r="A93">
        <v>9</v>
      </c>
      <c r="B93" s="97" t="s">
        <v>1609</v>
      </c>
      <c r="C93" t="s">
        <v>1182</v>
      </c>
      <c r="D93" s="97" t="s">
        <v>1609</v>
      </c>
      <c r="E93" t="s">
        <v>631</v>
      </c>
      <c r="F93">
        <v>1608000</v>
      </c>
      <c r="G93" s="29"/>
      <c r="H93" t="s">
        <v>1559</v>
      </c>
      <c r="I93" s="173" t="s">
        <v>2131</v>
      </c>
      <c r="M93" s="39"/>
      <c r="IV93"/>
    </row>
    <row r="94" spans="1:256" s="17" customFormat="1" ht="75" customHeight="1" x14ac:dyDescent="0.2">
      <c r="A94">
        <v>10</v>
      </c>
      <c r="B94" s="97" t="s">
        <v>1608</v>
      </c>
      <c r="C94" t="s">
        <v>1182</v>
      </c>
      <c r="D94" s="97" t="s">
        <v>1608</v>
      </c>
      <c r="E94" t="s">
        <v>632</v>
      </c>
      <c r="F94">
        <v>1608000</v>
      </c>
      <c r="G94" s="29"/>
      <c r="H94" t="s">
        <v>1560</v>
      </c>
      <c r="I94" s="173" t="s">
        <v>2132</v>
      </c>
      <c r="M94" s="39"/>
      <c r="IV94"/>
    </row>
    <row r="95" spans="1:256" s="17" customFormat="1" ht="75" x14ac:dyDescent="0.2">
      <c r="A95">
        <v>11</v>
      </c>
      <c r="B95" s="97" t="s">
        <v>1610</v>
      </c>
      <c r="C95" t="s">
        <v>1182</v>
      </c>
      <c r="D95" s="97" t="s">
        <v>1610</v>
      </c>
      <c r="E95" t="s">
        <v>633</v>
      </c>
      <c r="F95">
        <v>1608000</v>
      </c>
      <c r="G95" s="29"/>
      <c r="H95" t="s">
        <v>1561</v>
      </c>
      <c r="I95" t="s">
        <v>2133</v>
      </c>
      <c r="M95" s="39"/>
      <c r="IV95"/>
    </row>
    <row r="96" spans="1:256" s="17" customFormat="1" ht="87" customHeight="1" x14ac:dyDescent="0.2">
      <c r="A96">
        <v>12</v>
      </c>
      <c r="B96" s="97" t="s">
        <v>1610</v>
      </c>
      <c r="C96" t="s">
        <v>1182</v>
      </c>
      <c r="D96" s="97" t="s">
        <v>1610</v>
      </c>
      <c r="E96" t="s">
        <v>634</v>
      </c>
      <c r="F96">
        <v>1608000</v>
      </c>
      <c r="G96" s="29"/>
      <c r="H96" t="s">
        <v>1562</v>
      </c>
      <c r="I96" t="s">
        <v>2134</v>
      </c>
      <c r="M96" s="39"/>
      <c r="IV96"/>
    </row>
    <row r="97" spans="1:256" s="17" customFormat="1" ht="87" customHeight="1" x14ac:dyDescent="0.2">
      <c r="A97">
        <v>13</v>
      </c>
      <c r="B97" s="97" t="s">
        <v>1610</v>
      </c>
      <c r="C97" t="s">
        <v>1182</v>
      </c>
      <c r="D97" s="97" t="s">
        <v>1610</v>
      </c>
      <c r="E97" t="s">
        <v>635</v>
      </c>
      <c r="F97">
        <v>1608000</v>
      </c>
      <c r="G97" s="29"/>
      <c r="H97" t="s">
        <v>1563</v>
      </c>
      <c r="I97" t="s">
        <v>2135</v>
      </c>
      <c r="M97" s="39"/>
      <c r="IV97"/>
    </row>
    <row r="98" spans="1:256" s="17" customFormat="1" ht="87" customHeight="1" x14ac:dyDescent="0.2">
      <c r="A98">
        <v>14</v>
      </c>
      <c r="B98" s="97" t="s">
        <v>1609</v>
      </c>
      <c r="C98" s="97" t="s">
        <v>1175</v>
      </c>
      <c r="D98" s="97" t="s">
        <v>1609</v>
      </c>
      <c r="E98" t="s">
        <v>636</v>
      </c>
      <c r="F98">
        <v>1964600</v>
      </c>
      <c r="G98" s="29"/>
      <c r="H98" t="s">
        <v>1559</v>
      </c>
      <c r="I98" s="211" t="s">
        <v>2136</v>
      </c>
      <c r="M98" s="39"/>
      <c r="IV98"/>
    </row>
    <row r="99" spans="1:256" s="17" customFormat="1" ht="96" customHeight="1" x14ac:dyDescent="0.2">
      <c r="A99">
        <v>15</v>
      </c>
      <c r="B99" s="97" t="s">
        <v>1289</v>
      </c>
      <c r="C99" s="97" t="s">
        <v>1175</v>
      </c>
      <c r="D99" s="97" t="s">
        <v>1289</v>
      </c>
      <c r="E99" t="s">
        <v>637</v>
      </c>
      <c r="F99">
        <v>1500000</v>
      </c>
      <c r="G99" s="29"/>
      <c r="H99" t="s">
        <v>1550</v>
      </c>
      <c r="I99" s="211" t="s">
        <v>2137</v>
      </c>
      <c r="M99" s="39"/>
      <c r="IV99"/>
    </row>
    <row r="100" spans="1:256" s="17" customFormat="1" ht="96" customHeight="1" x14ac:dyDescent="0.2">
      <c r="A100">
        <v>16</v>
      </c>
      <c r="B100" s="97" t="s">
        <v>1289</v>
      </c>
      <c r="C100" s="97" t="s">
        <v>1175</v>
      </c>
      <c r="D100" s="97" t="s">
        <v>1289</v>
      </c>
      <c r="E100" t="s">
        <v>638</v>
      </c>
      <c r="F100">
        <v>1000000</v>
      </c>
      <c r="G100" s="29"/>
      <c r="H100" t="s">
        <v>1550</v>
      </c>
      <c r="I100" s="211" t="s">
        <v>2138</v>
      </c>
      <c r="M100" s="39"/>
      <c r="IV100"/>
    </row>
    <row r="101" spans="1:256" s="17" customFormat="1" ht="96" customHeight="1" x14ac:dyDescent="0.2">
      <c r="A101">
        <v>17</v>
      </c>
      <c r="B101" s="97" t="s">
        <v>1289</v>
      </c>
      <c r="C101" s="97" t="s">
        <v>1175</v>
      </c>
      <c r="D101" s="97" t="s">
        <v>1289</v>
      </c>
      <c r="E101" t="s">
        <v>639</v>
      </c>
      <c r="F101">
        <v>1000000</v>
      </c>
      <c r="G101" s="29"/>
      <c r="H101" t="s">
        <v>1550</v>
      </c>
      <c r="I101" s="211" t="s">
        <v>2138</v>
      </c>
      <c r="M101" s="39"/>
      <c r="IV101"/>
    </row>
    <row r="102" spans="1:256" s="17" customFormat="1" ht="87" customHeight="1" x14ac:dyDescent="0.2">
      <c r="A102">
        <v>18</v>
      </c>
      <c r="B102" s="97" t="s">
        <v>1289</v>
      </c>
      <c r="C102" s="97" t="s">
        <v>1175</v>
      </c>
      <c r="D102" s="97" t="s">
        <v>1289</v>
      </c>
      <c r="E102" t="s">
        <v>640</v>
      </c>
      <c r="F102">
        <v>2000000</v>
      </c>
      <c r="G102" s="29"/>
      <c r="H102" t="s">
        <v>1564</v>
      </c>
      <c r="I102" s="211" t="s">
        <v>2137</v>
      </c>
      <c r="M102" s="39"/>
      <c r="IV102"/>
    </row>
    <row r="103" spans="1:256" s="17" customFormat="1" ht="87" customHeight="1" x14ac:dyDescent="0.2">
      <c r="A103">
        <v>19</v>
      </c>
      <c r="B103" s="97" t="s">
        <v>1609</v>
      </c>
      <c r="C103" s="97" t="s">
        <v>1183</v>
      </c>
      <c r="D103" s="97" t="s">
        <v>1609</v>
      </c>
      <c r="E103" t="s">
        <v>641</v>
      </c>
      <c r="F103">
        <v>600000</v>
      </c>
      <c r="G103" s="29"/>
      <c r="H103" t="s">
        <v>1559</v>
      </c>
      <c r="I103" s="173" t="s">
        <v>2139</v>
      </c>
      <c r="M103" s="39"/>
      <c r="IV103"/>
    </row>
    <row r="104" spans="1:256" s="17" customFormat="1" ht="75" customHeight="1" x14ac:dyDescent="0.2">
      <c r="A104">
        <v>20</v>
      </c>
      <c r="B104" s="97" t="s">
        <v>1608</v>
      </c>
      <c r="C104" t="s">
        <v>1182</v>
      </c>
      <c r="D104" s="97" t="s">
        <v>1608</v>
      </c>
      <c r="E104" t="s">
        <v>642</v>
      </c>
      <c r="F104">
        <v>3069200</v>
      </c>
      <c r="G104" s="29"/>
      <c r="H104" t="s">
        <v>1560</v>
      </c>
      <c r="I104" s="173" t="s">
        <v>2140</v>
      </c>
      <c r="M104" s="39"/>
      <c r="IV104"/>
    </row>
    <row r="105" spans="1:256" s="17" customFormat="1" ht="65.25" customHeight="1" x14ac:dyDescent="0.2">
      <c r="A105">
        <v>21</v>
      </c>
      <c r="B105" s="97" t="s">
        <v>1608</v>
      </c>
      <c r="C105" s="97" t="s">
        <v>1175</v>
      </c>
      <c r="D105" s="97" t="s">
        <v>1608</v>
      </c>
      <c r="E105" t="s">
        <v>643</v>
      </c>
      <c r="F105">
        <v>22869000</v>
      </c>
      <c r="G105" s="29"/>
      <c r="H105" t="s">
        <v>1560</v>
      </c>
      <c r="I105" s="173" t="s">
        <v>2141</v>
      </c>
      <c r="M105" s="39"/>
      <c r="IV105"/>
    </row>
    <row r="106" spans="1:256" s="17" customFormat="1" ht="87" customHeight="1" x14ac:dyDescent="0.2">
      <c r="A106">
        <v>22</v>
      </c>
      <c r="B106" s="97" t="s">
        <v>1</v>
      </c>
      <c r="C106" s="97" t="s">
        <v>1175</v>
      </c>
      <c r="D106" s="97" t="s">
        <v>1</v>
      </c>
      <c r="E106" t="s">
        <v>644</v>
      </c>
      <c r="F106">
        <v>22869000</v>
      </c>
      <c r="G106" s="29"/>
      <c r="H106" t="s">
        <v>1559</v>
      </c>
      <c r="I106" s="173" t="s">
        <v>2142</v>
      </c>
      <c r="M106" s="39"/>
      <c r="IV106"/>
    </row>
    <row r="107" spans="1:256" s="17" customFormat="1" ht="65.25" customHeight="1" x14ac:dyDescent="0.2">
      <c r="A107">
        <v>23</v>
      </c>
      <c r="B107" s="97" t="s">
        <v>1</v>
      </c>
      <c r="C107" s="97" t="s">
        <v>1175</v>
      </c>
      <c r="D107" s="97" t="s">
        <v>1</v>
      </c>
      <c r="E107" t="s">
        <v>645</v>
      </c>
      <c r="F107">
        <v>22869000</v>
      </c>
      <c r="G107" s="29"/>
      <c r="H107" t="s">
        <v>1565</v>
      </c>
      <c r="I107" s="173" t="s">
        <v>2143</v>
      </c>
      <c r="M107" s="39"/>
      <c r="IV107"/>
    </row>
    <row r="108" spans="1:256" s="17" customFormat="1" ht="65.25" customHeight="1" x14ac:dyDescent="0.2">
      <c r="A108">
        <v>24</v>
      </c>
      <c r="B108" s="97" t="s">
        <v>1</v>
      </c>
      <c r="C108" s="97" t="s">
        <v>1175</v>
      </c>
      <c r="D108" s="97" t="s">
        <v>1</v>
      </c>
      <c r="E108" t="s">
        <v>646</v>
      </c>
      <c r="F108">
        <v>22869000</v>
      </c>
      <c r="G108" s="29"/>
      <c r="H108" t="s">
        <v>1565</v>
      </c>
      <c r="I108" s="173" t="s">
        <v>2144</v>
      </c>
      <c r="M108" s="39"/>
      <c r="IV108"/>
    </row>
    <row r="109" spans="1:256" s="17" customFormat="1" ht="87" customHeight="1" x14ac:dyDescent="0.2">
      <c r="A109">
        <v>25</v>
      </c>
      <c r="B109" s="97" t="s">
        <v>1289</v>
      </c>
      <c r="C109" s="97" t="s">
        <v>1175</v>
      </c>
      <c r="D109" s="97" t="s">
        <v>1289</v>
      </c>
      <c r="E109" t="s">
        <v>647</v>
      </c>
      <c r="F109">
        <v>7343200</v>
      </c>
      <c r="G109" s="29"/>
      <c r="H109" t="s">
        <v>1566</v>
      </c>
      <c r="I109" s="211" t="s">
        <v>2137</v>
      </c>
      <c r="M109" s="39"/>
      <c r="IV109"/>
    </row>
    <row r="110" spans="1:256" s="17" customFormat="1" ht="87" customHeight="1" x14ac:dyDescent="0.2">
      <c r="A110">
        <v>26</v>
      </c>
      <c r="B110" s="97" t="s">
        <v>1289</v>
      </c>
      <c r="C110" s="97" t="s">
        <v>1175</v>
      </c>
      <c r="D110" s="97" t="s">
        <v>1289</v>
      </c>
      <c r="E110" t="s">
        <v>648</v>
      </c>
      <c r="F110">
        <v>20000000</v>
      </c>
      <c r="G110" s="29"/>
      <c r="H110" t="s">
        <v>1566</v>
      </c>
      <c r="I110" s="211" t="s">
        <v>2145</v>
      </c>
      <c r="M110" s="39"/>
      <c r="IV110"/>
    </row>
    <row r="111" spans="1:256" s="17" customFormat="1" ht="87" customHeight="1" x14ac:dyDescent="0.2">
      <c r="A111">
        <v>27</v>
      </c>
      <c r="B111" s="97" t="s">
        <v>1289</v>
      </c>
      <c r="C111" s="97" t="s">
        <v>1175</v>
      </c>
      <c r="D111" s="97" t="s">
        <v>1289</v>
      </c>
      <c r="E111" t="s">
        <v>649</v>
      </c>
      <c r="F111">
        <v>15000000</v>
      </c>
      <c r="G111" s="29"/>
      <c r="H111" t="s">
        <v>1566</v>
      </c>
      <c r="I111" s="211" t="s">
        <v>2137</v>
      </c>
      <c r="M111" s="39"/>
      <c r="IV111"/>
    </row>
    <row r="112" spans="1:256" s="17" customFormat="1" ht="87" customHeight="1" x14ac:dyDescent="0.2">
      <c r="A112">
        <v>28</v>
      </c>
      <c r="B112" s="97" t="s">
        <v>1289</v>
      </c>
      <c r="C112" s="97" t="s">
        <v>1175</v>
      </c>
      <c r="D112" s="97" t="s">
        <v>1289</v>
      </c>
      <c r="E112" t="s">
        <v>650</v>
      </c>
      <c r="F112">
        <v>4950000</v>
      </c>
      <c r="G112" s="29"/>
      <c r="H112" t="s">
        <v>1566</v>
      </c>
      <c r="I112" s="211" t="s">
        <v>2146</v>
      </c>
      <c r="M112" s="39"/>
      <c r="IV112"/>
    </row>
    <row r="113" spans="1:256" s="17" customFormat="1" ht="87" customHeight="1" x14ac:dyDescent="0.2">
      <c r="A113">
        <v>29</v>
      </c>
      <c r="B113" s="97" t="s">
        <v>1289</v>
      </c>
      <c r="C113" s="97" t="s">
        <v>1175</v>
      </c>
      <c r="D113" s="97" t="s">
        <v>1289</v>
      </c>
      <c r="E113" t="s">
        <v>651</v>
      </c>
      <c r="F113">
        <v>5000000</v>
      </c>
      <c r="G113" s="29"/>
      <c r="H113" t="s">
        <v>1566</v>
      </c>
      <c r="I113" s="211" t="s">
        <v>2147</v>
      </c>
      <c r="M113" s="39"/>
      <c r="IV113"/>
    </row>
    <row r="114" spans="1:256" s="17" customFormat="1" ht="108.75" customHeight="1" x14ac:dyDescent="0.2">
      <c r="A114">
        <v>30</v>
      </c>
      <c r="B114" s="97" t="s">
        <v>1610</v>
      </c>
      <c r="C114" s="97" t="s">
        <v>1175</v>
      </c>
      <c r="D114" s="97" t="s">
        <v>1610</v>
      </c>
      <c r="E114" t="s">
        <v>652</v>
      </c>
      <c r="F114">
        <v>22869000</v>
      </c>
      <c r="G114" s="29"/>
      <c r="H114" t="s">
        <v>1567</v>
      </c>
      <c r="I114" t="s">
        <v>2148</v>
      </c>
      <c r="M114" s="39"/>
      <c r="IV114"/>
    </row>
    <row r="115" spans="1:256" s="17" customFormat="1" ht="108.75" customHeight="1" x14ac:dyDescent="0.2">
      <c r="A115">
        <v>31</v>
      </c>
      <c r="B115" s="97" t="s">
        <v>1610</v>
      </c>
      <c r="C115" t="s">
        <v>1181</v>
      </c>
      <c r="D115" s="97" t="s">
        <v>1610</v>
      </c>
      <c r="E115" t="s">
        <v>653</v>
      </c>
      <c r="F115">
        <v>37620000</v>
      </c>
      <c r="G115" s="29"/>
      <c r="H115" t="s">
        <v>1567</v>
      </c>
      <c r="I115" t="s">
        <v>2149</v>
      </c>
      <c r="M115" s="39"/>
      <c r="IV115"/>
    </row>
    <row r="116" spans="1:256" s="17" customFormat="1" ht="108.75" customHeight="1" x14ac:dyDescent="0.2">
      <c r="A116">
        <v>32</v>
      </c>
      <c r="B116" s="97" t="s">
        <v>1610</v>
      </c>
      <c r="C116" t="s">
        <v>1181</v>
      </c>
      <c r="D116" s="97" t="s">
        <v>1610</v>
      </c>
      <c r="E116" t="s">
        <v>654</v>
      </c>
      <c r="F116">
        <v>37620000</v>
      </c>
      <c r="G116" s="29"/>
      <c r="H116" t="s">
        <v>1567</v>
      </c>
      <c r="I116" t="s">
        <v>2150</v>
      </c>
      <c r="M116" s="39"/>
      <c r="IV116"/>
    </row>
    <row r="117" spans="1:256" s="17" customFormat="1" ht="108.75" customHeight="1" x14ac:dyDescent="0.2">
      <c r="A117">
        <v>33</v>
      </c>
      <c r="B117" s="97" t="s">
        <v>1610</v>
      </c>
      <c r="C117" t="s">
        <v>1181</v>
      </c>
      <c r="D117" s="97" t="s">
        <v>1610</v>
      </c>
      <c r="E117" t="s">
        <v>655</v>
      </c>
      <c r="F117">
        <v>42075000</v>
      </c>
      <c r="G117" s="29"/>
      <c r="H117" t="s">
        <v>1567</v>
      </c>
      <c r="I117" t="s">
        <v>2151</v>
      </c>
      <c r="M117" s="39"/>
      <c r="IV117"/>
    </row>
    <row r="118" spans="1:256" s="17" customFormat="1" ht="108.75" customHeight="1" x14ac:dyDescent="0.2">
      <c r="A118">
        <v>34</v>
      </c>
      <c r="B118" s="97" t="s">
        <v>1289</v>
      </c>
      <c r="C118" s="97" t="s">
        <v>1163</v>
      </c>
      <c r="D118" s="97" t="s">
        <v>1289</v>
      </c>
      <c r="E118" s="97" t="s">
        <v>1390</v>
      </c>
      <c r="F118">
        <v>7425000</v>
      </c>
      <c r="G118" s="29"/>
      <c r="H118" t="s">
        <v>1568</v>
      </c>
      <c r="I118" s="211" t="s">
        <v>2152</v>
      </c>
      <c r="J118" s="65"/>
      <c r="K118" s="65"/>
      <c r="L118" s="39"/>
    </row>
    <row r="119" spans="1:256" s="17" customFormat="1" ht="37.5" x14ac:dyDescent="0.2">
      <c r="A119">
        <v>35</v>
      </c>
      <c r="B119" s="97" t="s">
        <v>1289</v>
      </c>
      <c r="C119" s="97" t="s">
        <v>1163</v>
      </c>
      <c r="D119" s="97" t="s">
        <v>1289</v>
      </c>
      <c r="E119" s="97" t="s">
        <v>1391</v>
      </c>
      <c r="F119">
        <v>17671500</v>
      </c>
      <c r="G119" s="29"/>
      <c r="H119" t="s">
        <v>1568</v>
      </c>
      <c r="I119" s="211" t="s">
        <v>2153</v>
      </c>
      <c r="J119"/>
      <c r="K119" s="65"/>
      <c r="L119" s="39"/>
    </row>
    <row r="120" spans="1:256" s="17" customFormat="1" ht="75" x14ac:dyDescent="0.2">
      <c r="A120">
        <v>36</v>
      </c>
      <c r="B120" s="97" t="s">
        <v>1856</v>
      </c>
      <c r="C120" s="97" t="s">
        <v>1163</v>
      </c>
      <c r="D120" s="97" t="s">
        <v>1856</v>
      </c>
      <c r="E120" t="s">
        <v>1857</v>
      </c>
      <c r="F120">
        <v>868800</v>
      </c>
      <c r="G120" s="29"/>
      <c r="H120" t="s">
        <v>1869</v>
      </c>
      <c r="I120" s="211" t="s">
        <v>2154</v>
      </c>
      <c r="J120"/>
      <c r="K120" s="65"/>
      <c r="L120" s="39"/>
    </row>
    <row r="121" spans="1:256" s="17" customFormat="1" ht="75" x14ac:dyDescent="0.2">
      <c r="A121">
        <v>37</v>
      </c>
      <c r="B121" s="97" t="s">
        <v>1856</v>
      </c>
      <c r="C121" s="97" t="s">
        <v>1163</v>
      </c>
      <c r="D121" s="97" t="s">
        <v>1856</v>
      </c>
      <c r="E121" t="s">
        <v>1880</v>
      </c>
      <c r="F121">
        <v>219300</v>
      </c>
      <c r="G121" s="29"/>
      <c r="H121" t="s">
        <v>1870</v>
      </c>
      <c r="I121" s="173" t="s">
        <v>2155</v>
      </c>
      <c r="J121"/>
      <c r="K121" s="65"/>
      <c r="L121" s="39"/>
    </row>
    <row r="122" spans="1:256" s="17" customFormat="1" ht="75" x14ac:dyDescent="0.2">
      <c r="A122">
        <v>38</v>
      </c>
      <c r="B122" s="97" t="s">
        <v>1856</v>
      </c>
      <c r="C122" s="97" t="s">
        <v>1163</v>
      </c>
      <c r="D122" s="97" t="s">
        <v>1856</v>
      </c>
      <c r="E122" t="s">
        <v>1881</v>
      </c>
      <c r="F122">
        <v>486000</v>
      </c>
      <c r="G122" s="29"/>
      <c r="H122" t="s">
        <v>1871</v>
      </c>
      <c r="I122" s="173" t="s">
        <v>2156</v>
      </c>
      <c r="J122"/>
      <c r="K122" s="65"/>
      <c r="L122" s="39"/>
    </row>
    <row r="123" spans="1:256" s="17" customFormat="1" ht="75" x14ac:dyDescent="0.2">
      <c r="A123">
        <v>39</v>
      </c>
      <c r="B123" s="97" t="s">
        <v>1856</v>
      </c>
      <c r="C123" s="97" t="s">
        <v>1163</v>
      </c>
      <c r="D123" s="97" t="s">
        <v>1856</v>
      </c>
      <c r="E123" t="s">
        <v>1882</v>
      </c>
      <c r="F123">
        <v>500000</v>
      </c>
      <c r="G123" s="29"/>
      <c r="H123" t="s">
        <v>1870</v>
      </c>
      <c r="I123" s="173" t="s">
        <v>2157</v>
      </c>
      <c r="J123"/>
      <c r="K123" s="65"/>
      <c r="L123" s="39"/>
    </row>
    <row r="124" spans="1:256" s="17" customFormat="1" ht="75" x14ac:dyDescent="0.2">
      <c r="A124">
        <v>40</v>
      </c>
      <c r="B124" s="97" t="s">
        <v>1856</v>
      </c>
      <c r="C124" s="97" t="s">
        <v>1163</v>
      </c>
      <c r="D124" s="97" t="s">
        <v>1856</v>
      </c>
      <c r="E124" t="s">
        <v>1883</v>
      </c>
      <c r="F124">
        <v>387000</v>
      </c>
      <c r="G124" s="29"/>
      <c r="H124" t="s">
        <v>1870</v>
      </c>
      <c r="I124" s="173" t="s">
        <v>2158</v>
      </c>
      <c r="J124"/>
      <c r="K124" s="65"/>
      <c r="L124" s="39"/>
    </row>
    <row r="125" spans="1:256" s="17" customFormat="1" ht="75" x14ac:dyDescent="0.2">
      <c r="A125">
        <v>41</v>
      </c>
      <c r="B125" s="97" t="s">
        <v>1856</v>
      </c>
      <c r="C125" s="97" t="s">
        <v>1163</v>
      </c>
      <c r="D125" s="97" t="s">
        <v>1856</v>
      </c>
      <c r="E125" t="s">
        <v>1858</v>
      </c>
      <c r="F125">
        <v>758800</v>
      </c>
      <c r="G125" s="29"/>
      <c r="H125" t="s">
        <v>1872</v>
      </c>
      <c r="I125" s="173" t="s">
        <v>2159</v>
      </c>
      <c r="J125"/>
      <c r="K125" s="65"/>
      <c r="L125" s="39"/>
    </row>
    <row r="126" spans="1:256" s="17" customFormat="1" ht="37.5" x14ac:dyDescent="0.2">
      <c r="A126">
        <v>42</v>
      </c>
      <c r="B126" t="s">
        <v>1610</v>
      </c>
      <c r="C126" s="97" t="s">
        <v>1163</v>
      </c>
      <c r="D126" s="97" t="s">
        <v>1610</v>
      </c>
      <c r="E126" t="s">
        <v>1859</v>
      </c>
      <c r="F126">
        <v>200000</v>
      </c>
      <c r="G126" s="29"/>
      <c r="H126" t="s">
        <v>1552</v>
      </c>
      <c r="I126" t="s">
        <v>2160</v>
      </c>
      <c r="J126"/>
      <c r="K126" s="65"/>
      <c r="L126" s="39"/>
    </row>
    <row r="127" spans="1:256" s="17" customFormat="1" ht="37.5" x14ac:dyDescent="0.2">
      <c r="A127">
        <v>43</v>
      </c>
      <c r="B127" t="s">
        <v>1610</v>
      </c>
      <c r="C127" s="97" t="s">
        <v>1163</v>
      </c>
      <c r="D127" s="97" t="s">
        <v>1610</v>
      </c>
      <c r="E127" t="s">
        <v>1860</v>
      </c>
      <c r="F127">
        <v>100000</v>
      </c>
      <c r="G127" s="29"/>
      <c r="H127" s="92" t="s">
        <v>1868</v>
      </c>
      <c r="I127" t="s">
        <v>2161</v>
      </c>
      <c r="J127"/>
      <c r="K127" s="65"/>
      <c r="L127" s="39"/>
    </row>
    <row r="128" spans="1:256" s="17" customFormat="1" ht="93.75" x14ac:dyDescent="0.2">
      <c r="A128">
        <v>44</v>
      </c>
      <c r="B128" s="97" t="s">
        <v>1605</v>
      </c>
      <c r="C128" s="97"/>
      <c r="D128" s="97" t="s">
        <v>1605</v>
      </c>
      <c r="E128" t="s">
        <v>1855</v>
      </c>
      <c r="F128">
        <v>2917100</v>
      </c>
      <c r="G128" s="29"/>
      <c r="H128" t="s">
        <v>1873</v>
      </c>
      <c r="I128" s="211" t="s">
        <v>2162</v>
      </c>
      <c r="J128" s="65"/>
      <c r="K128" s="65"/>
      <c r="L128" s="39"/>
    </row>
    <row r="129" spans="1:256" s="193" customFormat="1" ht="31.5" customHeight="1" x14ac:dyDescent="0.2">
      <c r="A129">
        <f>+A128</f>
        <v>44</v>
      </c>
      <c r="B129"/>
      <c r="C129"/>
      <c r="D129"/>
      <c r="E129" t="s">
        <v>1173</v>
      </c>
      <c r="F129">
        <f>SUM(F85:F128)</f>
        <v>468558100</v>
      </c>
      <c r="G129">
        <f>SUM(G85:G85)</f>
        <v>0</v>
      </c>
      <c r="H129"/>
      <c r="I129"/>
      <c r="J129"/>
      <c r="M129"/>
      <c r="IV129"/>
    </row>
    <row r="130" spans="1:256" s="192" customFormat="1" ht="21.75" customHeight="1" x14ac:dyDescent="0.2">
      <c r="A130">
        <f>+A129</f>
        <v>44</v>
      </c>
      <c r="B130"/>
      <c r="C130"/>
      <c r="D130"/>
      <c r="E130" t="s">
        <v>27</v>
      </c>
      <c r="F130">
        <f>+F129</f>
        <v>468558100</v>
      </c>
      <c r="G130"/>
      <c r="H130"/>
      <c r="I130"/>
      <c r="J130" s="194"/>
      <c r="K130"/>
      <c r="L130"/>
      <c r="M130"/>
      <c r="IV130"/>
    </row>
    <row r="131" spans="1:256" ht="21.75" customHeight="1" x14ac:dyDescent="0.3">
      <c r="A131">
        <f>+A130+A82</f>
        <v>114</v>
      </c>
      <c r="E131" t="s">
        <v>61</v>
      </c>
      <c r="F131">
        <f>+F130+F82</f>
        <v>881321600</v>
      </c>
      <c r="J131" s="190"/>
    </row>
    <row r="132" spans="1:256" s="191" customFormat="1" ht="18.75" x14ac:dyDescent="0.2">
      <c r="A132"/>
      <c r="B132"/>
      <c r="C132"/>
      <c r="D132"/>
      <c r="E132"/>
      <c r="F132"/>
      <c r="G132"/>
      <c r="H132"/>
      <c r="I132"/>
      <c r="IV132"/>
    </row>
    <row r="133" spans="1:256" s="191" customFormat="1" ht="18.75" x14ac:dyDescent="0.2">
      <c r="A133"/>
      <c r="B133"/>
      <c r="C133"/>
      <c r="D133"/>
      <c r="E133"/>
      <c r="F133"/>
      <c r="G133"/>
      <c r="H133"/>
      <c r="I133"/>
      <c r="J133"/>
      <c r="K133"/>
    </row>
    <row r="134" spans="1:256" ht="18.75" x14ac:dyDescent="0.3">
      <c r="J134" s="190"/>
    </row>
    <row r="135" spans="1:256" ht="18.75" x14ac:dyDescent="0.3">
      <c r="E135" s="198"/>
    </row>
    <row r="136" spans="1:256" ht="18.75" x14ac:dyDescent="0.3">
      <c r="E136" s="198"/>
    </row>
    <row r="137" spans="1:256" ht="18.75" x14ac:dyDescent="0.3">
      <c r="E137" s="198"/>
    </row>
    <row r="138" spans="1:256" ht="18.75" x14ac:dyDescent="0.3">
      <c r="E138" s="198"/>
    </row>
  </sheetData>
  <autoFilter ref="A9:IV131"/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67" orientation="landscape" blackAndWhite="1" r:id="rId1"/>
  <headerFooter alignWithMargins="0"/>
  <rowBreaks count="1" manualBreakCount="1">
    <brk id="124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filterMode="1">
    <tabColor rgb="FF00B0F0"/>
  </sheetPr>
  <dimension ref="A1:BO66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B42" sqref="B42:I42"/>
    </sheetView>
  </sheetViews>
  <sheetFormatPr defaultRowHeight="12.75" x14ac:dyDescent="0.2"/>
  <cols>
    <col min="1" max="1" width="5.85546875" customWidth="1"/>
    <col min="2" max="3" width="7.42578125" customWidth="1"/>
    <col min="4" max="4" width="8.42578125" customWidth="1"/>
    <col min="5" max="5" width="59.42578125" customWidth="1"/>
    <col min="6" max="6" width="17.42578125" customWidth="1"/>
    <col min="7" max="7" width="18.28515625" customWidth="1"/>
    <col min="8" max="8" width="24.140625" customWidth="1"/>
    <col min="9" max="9" width="27.710937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x14ac:dyDescent="0.2">
      <c r="E8" t="s">
        <v>13</v>
      </c>
    </row>
    <row r="9" spans="1:13" ht="18.75" hidden="1" x14ac:dyDescent="0.2">
      <c r="E9" s="97" t="s">
        <v>30</v>
      </c>
    </row>
    <row r="10" spans="1:13" hidden="1" x14ac:dyDescent="0.2">
      <c r="E10" t="s">
        <v>1228</v>
      </c>
    </row>
    <row r="11" spans="1:13" s="13" customFormat="1" ht="56.25" hidden="1" x14ac:dyDescent="0.3">
      <c r="A11">
        <v>1</v>
      </c>
      <c r="B11" t="s">
        <v>13</v>
      </c>
      <c r="C11" s="97" t="s">
        <v>1184</v>
      </c>
      <c r="D11" t="s">
        <v>13</v>
      </c>
      <c r="E11" t="s">
        <v>656</v>
      </c>
      <c r="F11">
        <v>550000</v>
      </c>
      <c r="G11" s="237"/>
      <c r="H11" t="s">
        <v>1463</v>
      </c>
      <c r="I11" s="211" t="s">
        <v>1990</v>
      </c>
    </row>
    <row r="12" spans="1:13" s="13" customFormat="1" ht="56.25" hidden="1" x14ac:dyDescent="0.3">
      <c r="A12">
        <v>2</v>
      </c>
      <c r="B12" t="s">
        <v>1806</v>
      </c>
      <c r="C12" s="97" t="s">
        <v>1184</v>
      </c>
      <c r="D12" t="s">
        <v>1806</v>
      </c>
      <c r="E12" t="s">
        <v>657</v>
      </c>
      <c r="F12">
        <v>68000</v>
      </c>
      <c r="G12" s="237"/>
      <c r="H12" t="s">
        <v>1464</v>
      </c>
      <c r="I12" t="s">
        <v>1991</v>
      </c>
    </row>
    <row r="13" spans="1:13" s="13" customFormat="1" ht="56.25" hidden="1" x14ac:dyDescent="0.3">
      <c r="A13">
        <v>3</v>
      </c>
      <c r="B13" t="s">
        <v>1806</v>
      </c>
      <c r="C13" s="97" t="s">
        <v>1184</v>
      </c>
      <c r="D13" t="s">
        <v>1806</v>
      </c>
      <c r="E13" t="s">
        <v>658</v>
      </c>
      <c r="F13">
        <v>88000</v>
      </c>
      <c r="G13" s="237"/>
      <c r="H13" t="s">
        <v>1464</v>
      </c>
      <c r="I13" t="s">
        <v>1991</v>
      </c>
    </row>
    <row r="14" spans="1:13" s="13" customFormat="1" ht="56.25" hidden="1" x14ac:dyDescent="0.3">
      <c r="A14">
        <v>4</v>
      </c>
      <c r="B14" t="s">
        <v>1806</v>
      </c>
      <c r="C14" s="97" t="s">
        <v>1184</v>
      </c>
      <c r="D14" t="s">
        <v>1806</v>
      </c>
      <c r="E14" t="s">
        <v>659</v>
      </c>
      <c r="F14">
        <v>24000</v>
      </c>
      <c r="G14" s="237"/>
      <c r="H14" t="s">
        <v>1464</v>
      </c>
      <c r="I14" t="s">
        <v>1991</v>
      </c>
    </row>
    <row r="15" spans="1:13" s="13" customFormat="1" ht="75" hidden="1" x14ac:dyDescent="0.3">
      <c r="A15">
        <v>5</v>
      </c>
      <c r="B15" t="s">
        <v>104</v>
      </c>
      <c r="C15" s="97" t="s">
        <v>1185</v>
      </c>
      <c r="D15" t="s">
        <v>104</v>
      </c>
      <c r="E15" t="s">
        <v>660</v>
      </c>
      <c r="F15">
        <v>174000</v>
      </c>
      <c r="G15" s="237"/>
      <c r="H15" t="s">
        <v>1465</v>
      </c>
      <c r="I15" s="211" t="s">
        <v>1992</v>
      </c>
    </row>
    <row r="16" spans="1:13" s="13" customFormat="1" ht="75" hidden="1" x14ac:dyDescent="0.3">
      <c r="A16">
        <v>6</v>
      </c>
      <c r="B16" t="s">
        <v>104</v>
      </c>
      <c r="C16" s="97" t="s">
        <v>1185</v>
      </c>
      <c r="D16" t="s">
        <v>104</v>
      </c>
      <c r="E16" t="s">
        <v>661</v>
      </c>
      <c r="F16">
        <v>47400</v>
      </c>
      <c r="G16" s="237"/>
      <c r="H16" t="s">
        <v>1465</v>
      </c>
      <c r="I16" s="211" t="s">
        <v>1992</v>
      </c>
    </row>
    <row r="17" spans="1:9" s="13" customFormat="1" ht="75" hidden="1" x14ac:dyDescent="0.3">
      <c r="A17">
        <v>7</v>
      </c>
      <c r="B17" t="s">
        <v>101</v>
      </c>
      <c r="C17" s="97" t="s">
        <v>1186</v>
      </c>
      <c r="D17" t="s">
        <v>101</v>
      </c>
      <c r="E17" t="s">
        <v>662</v>
      </c>
      <c r="F17">
        <v>1214000</v>
      </c>
      <c r="G17" s="237"/>
      <c r="H17" t="s">
        <v>1466</v>
      </c>
      <c r="I17" t="s">
        <v>1993</v>
      </c>
    </row>
    <row r="18" spans="1:9" s="13" customFormat="1" ht="56.25" hidden="1" x14ac:dyDescent="0.3">
      <c r="A18">
        <v>8</v>
      </c>
      <c r="B18" s="97" t="s">
        <v>1807</v>
      </c>
      <c r="C18" s="97" t="s">
        <v>1184</v>
      </c>
      <c r="D18" t="s">
        <v>1807</v>
      </c>
      <c r="E18" t="s">
        <v>663</v>
      </c>
      <c r="F18">
        <v>17500</v>
      </c>
      <c r="G18" s="237"/>
      <c r="H18" t="s">
        <v>1467</v>
      </c>
      <c r="I18" s="211" t="s">
        <v>1992</v>
      </c>
    </row>
    <row r="19" spans="1:9" s="13" customFormat="1" ht="56.25" hidden="1" x14ac:dyDescent="0.3">
      <c r="A19">
        <v>9</v>
      </c>
      <c r="B19" s="97" t="s">
        <v>1807</v>
      </c>
      <c r="C19" s="97" t="s">
        <v>1184</v>
      </c>
      <c r="D19" t="s">
        <v>1807</v>
      </c>
      <c r="E19" t="s">
        <v>664</v>
      </c>
      <c r="F19">
        <v>49500</v>
      </c>
      <c r="G19" s="237"/>
      <c r="H19" t="s">
        <v>1467</v>
      </c>
      <c r="I19" s="211" t="s">
        <v>1992</v>
      </c>
    </row>
    <row r="20" spans="1:9" s="13" customFormat="1" ht="75" hidden="1" x14ac:dyDescent="0.3">
      <c r="A20">
        <v>10</v>
      </c>
      <c r="B20" t="s">
        <v>104</v>
      </c>
      <c r="C20" s="97" t="s">
        <v>1187</v>
      </c>
      <c r="D20" t="s">
        <v>104</v>
      </c>
      <c r="E20" t="s">
        <v>665</v>
      </c>
      <c r="F20">
        <v>525000</v>
      </c>
      <c r="G20" s="237"/>
      <c r="H20" t="s">
        <v>1465</v>
      </c>
      <c r="I20" s="211" t="s">
        <v>1992</v>
      </c>
    </row>
    <row r="21" spans="1:9" s="13" customFormat="1" ht="75" hidden="1" x14ac:dyDescent="0.3">
      <c r="A21">
        <v>11</v>
      </c>
      <c r="B21" t="s">
        <v>104</v>
      </c>
      <c r="C21" s="97" t="s">
        <v>1187</v>
      </c>
      <c r="D21" t="s">
        <v>104</v>
      </c>
      <c r="E21" t="s">
        <v>666</v>
      </c>
      <c r="F21">
        <v>118500</v>
      </c>
      <c r="G21" s="237"/>
      <c r="H21" t="s">
        <v>1465</v>
      </c>
      <c r="I21" s="211" t="s">
        <v>1992</v>
      </c>
    </row>
    <row r="22" spans="1:9" s="13" customFormat="1" ht="37.5" hidden="1" x14ac:dyDescent="0.3">
      <c r="A22">
        <v>12</v>
      </c>
      <c r="B22" t="s">
        <v>1806</v>
      </c>
      <c r="C22" s="97" t="s">
        <v>1168</v>
      </c>
      <c r="D22" t="s">
        <v>1806</v>
      </c>
      <c r="E22" t="s">
        <v>667</v>
      </c>
      <c r="F22">
        <v>600000</v>
      </c>
      <c r="G22" s="237"/>
      <c r="H22" t="s">
        <v>1468</v>
      </c>
      <c r="I22" t="s">
        <v>1994</v>
      </c>
    </row>
    <row r="23" spans="1:9" s="13" customFormat="1" ht="37.5" hidden="1" x14ac:dyDescent="0.3">
      <c r="A23">
        <v>13</v>
      </c>
      <c r="B23" t="s">
        <v>1806</v>
      </c>
      <c r="C23" s="97" t="s">
        <v>1168</v>
      </c>
      <c r="D23" t="s">
        <v>1806</v>
      </c>
      <c r="E23" t="s">
        <v>668</v>
      </c>
      <c r="F23">
        <v>50000</v>
      </c>
      <c r="G23" s="237"/>
      <c r="H23" t="s">
        <v>1469</v>
      </c>
      <c r="I23" t="s">
        <v>1994</v>
      </c>
    </row>
    <row r="24" spans="1:9" s="13" customFormat="1" ht="37.5" hidden="1" x14ac:dyDescent="0.3">
      <c r="A24">
        <v>14</v>
      </c>
      <c r="B24" t="s">
        <v>1806</v>
      </c>
      <c r="C24" s="97" t="s">
        <v>1168</v>
      </c>
      <c r="D24" t="s">
        <v>1806</v>
      </c>
      <c r="E24" t="s">
        <v>669</v>
      </c>
      <c r="F24">
        <v>1200000</v>
      </c>
      <c r="G24" s="237"/>
      <c r="H24" t="s">
        <v>1469</v>
      </c>
      <c r="I24" t="s">
        <v>1994</v>
      </c>
    </row>
    <row r="25" spans="1:9" s="13" customFormat="1" ht="37.5" hidden="1" x14ac:dyDescent="0.3">
      <c r="A25">
        <v>15</v>
      </c>
      <c r="B25" t="s">
        <v>1806</v>
      </c>
      <c r="C25" s="97" t="s">
        <v>1168</v>
      </c>
      <c r="D25" t="s">
        <v>1806</v>
      </c>
      <c r="E25" t="s">
        <v>670</v>
      </c>
      <c r="F25">
        <v>400000</v>
      </c>
      <c r="G25" s="237"/>
      <c r="H25" t="s">
        <v>1470</v>
      </c>
      <c r="I25" s="211" t="s">
        <v>1995</v>
      </c>
    </row>
    <row r="26" spans="1:9" s="13" customFormat="1" ht="37.5" hidden="1" x14ac:dyDescent="0.3">
      <c r="A26">
        <v>16</v>
      </c>
      <c r="B26" t="s">
        <v>1806</v>
      </c>
      <c r="C26" s="97" t="s">
        <v>1168</v>
      </c>
      <c r="D26" t="s">
        <v>1806</v>
      </c>
      <c r="E26" t="s">
        <v>671</v>
      </c>
      <c r="F26">
        <v>80000</v>
      </c>
      <c r="G26" s="237"/>
      <c r="H26" t="s">
        <v>1469</v>
      </c>
      <c r="I26" t="s">
        <v>1994</v>
      </c>
    </row>
    <row r="27" spans="1:9" s="13" customFormat="1" ht="112.5" hidden="1" x14ac:dyDescent="0.3">
      <c r="A27">
        <v>17</v>
      </c>
      <c r="B27" t="s">
        <v>1806</v>
      </c>
      <c r="C27" s="97" t="s">
        <v>1184</v>
      </c>
      <c r="D27" t="s">
        <v>1806</v>
      </c>
      <c r="E27" t="s">
        <v>673</v>
      </c>
      <c r="F27">
        <v>7931300</v>
      </c>
      <c r="G27" s="237"/>
      <c r="H27" t="s">
        <v>1471</v>
      </c>
      <c r="I27" s="211" t="s">
        <v>1996</v>
      </c>
    </row>
    <row r="28" spans="1:9" s="13" customFormat="1" ht="56.25" hidden="1" x14ac:dyDescent="0.3">
      <c r="A28">
        <v>18</v>
      </c>
      <c r="B28" t="s">
        <v>101</v>
      </c>
      <c r="C28" s="97" t="s">
        <v>1188</v>
      </c>
      <c r="D28" t="s">
        <v>101</v>
      </c>
      <c r="E28" t="s">
        <v>674</v>
      </c>
      <c r="F28">
        <v>6272000</v>
      </c>
      <c r="G28" s="237"/>
      <c r="H28" t="s">
        <v>1472</v>
      </c>
      <c r="I28" t="s">
        <v>1993</v>
      </c>
    </row>
    <row r="29" spans="1:9" s="13" customFormat="1" ht="37.5" hidden="1" x14ac:dyDescent="0.3">
      <c r="A29">
        <v>19</v>
      </c>
      <c r="B29" t="s">
        <v>1806</v>
      </c>
      <c r="C29" s="97" t="s">
        <v>1168</v>
      </c>
      <c r="D29" t="s">
        <v>1806</v>
      </c>
      <c r="E29" t="s">
        <v>675</v>
      </c>
      <c r="F29">
        <v>2500000</v>
      </c>
      <c r="G29" s="237"/>
      <c r="H29" t="s">
        <v>1473</v>
      </c>
      <c r="I29" t="s">
        <v>1997</v>
      </c>
    </row>
    <row r="30" spans="1:9" s="13" customFormat="1" ht="93.75" hidden="1" x14ac:dyDescent="0.3">
      <c r="A30">
        <v>20</v>
      </c>
      <c r="B30" t="s">
        <v>1806</v>
      </c>
      <c r="C30" s="97" t="s">
        <v>1168</v>
      </c>
      <c r="D30" t="s">
        <v>1806</v>
      </c>
      <c r="E30" t="s">
        <v>676</v>
      </c>
      <c r="F30">
        <v>3600000</v>
      </c>
      <c r="G30" s="237"/>
      <c r="H30" t="s">
        <v>1474</v>
      </c>
      <c r="I30" s="211" t="s">
        <v>1998</v>
      </c>
    </row>
    <row r="31" spans="1:9" s="13" customFormat="1" ht="37.5" hidden="1" x14ac:dyDescent="0.3">
      <c r="A31">
        <v>21</v>
      </c>
      <c r="B31" t="s">
        <v>1806</v>
      </c>
      <c r="C31" s="97" t="s">
        <v>1168</v>
      </c>
      <c r="D31" t="s">
        <v>1806</v>
      </c>
      <c r="E31" t="s">
        <v>677</v>
      </c>
      <c r="F31">
        <v>2900000</v>
      </c>
      <c r="G31" s="237"/>
      <c r="H31" t="s">
        <v>1469</v>
      </c>
      <c r="I31" t="s">
        <v>1994</v>
      </c>
    </row>
    <row r="32" spans="1:9" s="13" customFormat="1" ht="37.5" hidden="1" x14ac:dyDescent="0.3">
      <c r="A32">
        <v>22</v>
      </c>
      <c r="B32" t="s">
        <v>1806</v>
      </c>
      <c r="C32" s="97" t="s">
        <v>1168</v>
      </c>
      <c r="D32" t="s">
        <v>1806</v>
      </c>
      <c r="E32" t="s">
        <v>678</v>
      </c>
      <c r="F32">
        <v>8400000</v>
      </c>
      <c r="G32" s="237"/>
      <c r="H32" t="s">
        <v>1475</v>
      </c>
      <c r="I32" t="s">
        <v>1999</v>
      </c>
    </row>
    <row r="33" spans="1:13" s="13" customFormat="1" ht="37.5" hidden="1" x14ac:dyDescent="0.3">
      <c r="A33">
        <v>23</v>
      </c>
      <c r="B33" t="s">
        <v>1806</v>
      </c>
      <c r="C33" s="97" t="s">
        <v>1168</v>
      </c>
      <c r="D33" t="s">
        <v>1806</v>
      </c>
      <c r="E33" t="s">
        <v>679</v>
      </c>
      <c r="F33">
        <v>2880000</v>
      </c>
      <c r="G33" s="237"/>
      <c r="H33" t="s">
        <v>1476</v>
      </c>
      <c r="I33" t="s">
        <v>1994</v>
      </c>
    </row>
    <row r="34" spans="1:13" s="13" customFormat="1" ht="375" hidden="1" x14ac:dyDescent="0.3">
      <c r="A34">
        <v>24</v>
      </c>
      <c r="B34" s="97" t="s">
        <v>1805</v>
      </c>
      <c r="C34" s="97" t="s">
        <v>1184</v>
      </c>
      <c r="D34" t="s">
        <v>1805</v>
      </c>
      <c r="E34" t="s">
        <v>680</v>
      </c>
      <c r="F34">
        <v>58025000</v>
      </c>
      <c r="G34" s="237"/>
      <c r="H34" t="s">
        <v>1477</v>
      </c>
      <c r="I34" s="211" t="s">
        <v>2000</v>
      </c>
    </row>
    <row r="35" spans="1:13" s="13" customFormat="1" ht="112.5" hidden="1" x14ac:dyDescent="0.3">
      <c r="A35">
        <v>25</v>
      </c>
      <c r="B35" t="s">
        <v>1808</v>
      </c>
      <c r="C35" s="97" t="s">
        <v>1184</v>
      </c>
      <c r="D35" t="s">
        <v>1808</v>
      </c>
      <c r="E35" t="s">
        <v>681</v>
      </c>
      <c r="F35">
        <v>20415000</v>
      </c>
      <c r="G35" s="237"/>
      <c r="H35" t="s">
        <v>1477</v>
      </c>
      <c r="I35" s="211" t="s">
        <v>2001</v>
      </c>
    </row>
    <row r="36" spans="1:13" s="13" customFormat="1" ht="18.75" hidden="1" x14ac:dyDescent="0.3">
      <c r="A36">
        <v>26</v>
      </c>
      <c r="B36" t="s">
        <v>1806</v>
      </c>
      <c r="C36" t="s">
        <v>1184</v>
      </c>
      <c r="D36" t="s">
        <v>1806</v>
      </c>
      <c r="E36" t="s">
        <v>1875</v>
      </c>
      <c r="F36"/>
      <c r="G36" s="237">
        <v>390000</v>
      </c>
      <c r="H36"/>
      <c r="I36" t="s">
        <v>2002</v>
      </c>
    </row>
    <row r="37" spans="1:13" s="13" customFormat="1" ht="18.75" hidden="1" x14ac:dyDescent="0.3">
      <c r="A37">
        <v>27</v>
      </c>
      <c r="B37" t="s">
        <v>1806</v>
      </c>
      <c r="C37" t="s">
        <v>1184</v>
      </c>
      <c r="D37" t="s">
        <v>1806</v>
      </c>
      <c r="E37" t="s">
        <v>1876</v>
      </c>
      <c r="F37"/>
      <c r="G37" s="237">
        <v>18000</v>
      </c>
      <c r="H37"/>
      <c r="I37" t="s">
        <v>2002</v>
      </c>
    </row>
    <row r="38" spans="1:13" hidden="1" x14ac:dyDescent="0.2">
      <c r="A38">
        <v>28</v>
      </c>
      <c r="B38" t="s">
        <v>1806</v>
      </c>
      <c r="C38" t="s">
        <v>1184</v>
      </c>
      <c r="D38" t="s">
        <v>1806</v>
      </c>
      <c r="E38" t="s">
        <v>1877</v>
      </c>
      <c r="F38">
        <v>2000</v>
      </c>
      <c r="I38" t="s">
        <v>2003</v>
      </c>
    </row>
    <row r="39" spans="1:13" hidden="1" x14ac:dyDescent="0.2"/>
    <row r="40" spans="1:13" hidden="1" x14ac:dyDescent="0.2">
      <c r="A40">
        <f>+A38</f>
        <v>28</v>
      </c>
      <c r="E40" t="s">
        <v>1169</v>
      </c>
      <c r="F40">
        <f>SUM(F11:F39)</f>
        <v>118131200</v>
      </c>
      <c r="G40">
        <f>SUM(G11:G39)</f>
        <v>408000</v>
      </c>
    </row>
    <row r="41" spans="1:13" hidden="1" x14ac:dyDescent="0.2">
      <c r="E41" t="s">
        <v>1229</v>
      </c>
    </row>
    <row r="42" spans="1:13" s="13" customFormat="1" ht="93.75" x14ac:dyDescent="0.35">
      <c r="A42">
        <v>1</v>
      </c>
      <c r="B42" t="s">
        <v>13</v>
      </c>
      <c r="C42" s="97" t="s">
        <v>1168</v>
      </c>
      <c r="D42" t="s">
        <v>13</v>
      </c>
      <c r="E42" t="s">
        <v>682</v>
      </c>
      <c r="F42">
        <v>2535800</v>
      </c>
      <c r="G42"/>
      <c r="H42" t="s">
        <v>1477</v>
      </c>
      <c r="I42" s="211" t="s">
        <v>2004</v>
      </c>
    </row>
    <row r="43" spans="1:13" ht="18.75" hidden="1" x14ac:dyDescent="0.2">
      <c r="D43" s="97"/>
    </row>
    <row r="44" spans="1:13" ht="25.5" customHeight="1" x14ac:dyDescent="0.2">
      <c r="A44">
        <f>+A42</f>
        <v>1</v>
      </c>
      <c r="E44" t="s">
        <v>1386</v>
      </c>
      <c r="F44">
        <f>SUM(F42:F43)</f>
        <v>2535800</v>
      </c>
      <c r="G44">
        <f>SUM(G39:G43)</f>
        <v>408000</v>
      </c>
    </row>
    <row r="45" spans="1:13" hidden="1" x14ac:dyDescent="0.2">
      <c r="A45">
        <f>+A44+A40</f>
        <v>29</v>
      </c>
      <c r="E45" t="s">
        <v>36</v>
      </c>
      <c r="F45">
        <f>+F44+F40</f>
        <v>120667000</v>
      </c>
      <c r="G45">
        <f>+G44</f>
        <v>408000</v>
      </c>
    </row>
    <row r="46" spans="1:13" s="191" customFormat="1" ht="18.75" hidden="1" x14ac:dyDescent="0.2">
      <c r="A46"/>
      <c r="B46"/>
      <c r="C46"/>
      <c r="D46"/>
      <c r="E46" t="s">
        <v>8</v>
      </c>
      <c r="F46"/>
      <c r="G46"/>
      <c r="H46"/>
      <c r="I46"/>
    </row>
    <row r="47" spans="1:13" s="191" customFormat="1" ht="18.75" hidden="1" x14ac:dyDescent="0.2">
      <c r="A47"/>
      <c r="B47"/>
      <c r="C47"/>
      <c r="D47"/>
      <c r="E47" t="s">
        <v>1228</v>
      </c>
      <c r="F47"/>
      <c r="G47"/>
      <c r="H47"/>
      <c r="I47"/>
      <c r="K47" s="192"/>
      <c r="L47" s="192"/>
    </row>
    <row r="48" spans="1:13" s="13" customFormat="1" ht="56.25" hidden="1" x14ac:dyDescent="0.3">
      <c r="A48">
        <v>1</v>
      </c>
      <c r="B48" t="s">
        <v>1806</v>
      </c>
      <c r="C48" s="97" t="s">
        <v>1184</v>
      </c>
      <c r="D48" t="s">
        <v>1806</v>
      </c>
      <c r="E48" t="s">
        <v>688</v>
      </c>
      <c r="F48">
        <v>12225300</v>
      </c>
      <c r="G48"/>
      <c r="H48" t="s">
        <v>1223</v>
      </c>
      <c r="I48" s="211" t="s">
        <v>2005</v>
      </c>
      <c r="J48" s="38"/>
      <c r="K48" s="107"/>
      <c r="L48" s="107"/>
      <c r="M48" s="107"/>
    </row>
    <row r="49" spans="1:67" s="13" customFormat="1" ht="56.25" hidden="1" x14ac:dyDescent="0.3">
      <c r="A49">
        <v>2</v>
      </c>
      <c r="B49" t="s">
        <v>1805</v>
      </c>
      <c r="C49" s="97" t="s">
        <v>1175</v>
      </c>
      <c r="D49" t="s">
        <v>1805</v>
      </c>
      <c r="E49" t="s">
        <v>689</v>
      </c>
      <c r="F49">
        <v>3075000</v>
      </c>
      <c r="G49"/>
      <c r="H49" t="s">
        <v>1217</v>
      </c>
      <c r="I49" s="211" t="s">
        <v>2006</v>
      </c>
      <c r="J49" s="38"/>
      <c r="K49" s="107"/>
      <c r="L49" s="107"/>
      <c r="M49" s="107"/>
    </row>
    <row r="50" spans="1:67" s="13" customFormat="1" ht="56.25" hidden="1" x14ac:dyDescent="0.3">
      <c r="A50">
        <v>3</v>
      </c>
      <c r="B50" t="s">
        <v>1805</v>
      </c>
      <c r="C50" s="97" t="s">
        <v>1175</v>
      </c>
      <c r="D50" t="s">
        <v>1805</v>
      </c>
      <c r="E50" t="s">
        <v>690</v>
      </c>
      <c r="F50">
        <v>4204500</v>
      </c>
      <c r="G50"/>
      <c r="H50" t="s">
        <v>1478</v>
      </c>
      <c r="I50" s="211" t="s">
        <v>2007</v>
      </c>
      <c r="J50" s="38"/>
      <c r="K50" s="107"/>
      <c r="L50" s="107"/>
      <c r="M50" s="107"/>
    </row>
    <row r="51" spans="1:67" s="13" customFormat="1" ht="56.25" hidden="1" x14ac:dyDescent="0.3">
      <c r="A51">
        <v>4</v>
      </c>
      <c r="B51" t="s">
        <v>1805</v>
      </c>
      <c r="C51" s="97" t="s">
        <v>1175</v>
      </c>
      <c r="D51" t="s">
        <v>1805</v>
      </c>
      <c r="E51" t="s">
        <v>691</v>
      </c>
      <c r="F51">
        <v>4204500</v>
      </c>
      <c r="G51"/>
      <c r="H51" t="s">
        <v>1478</v>
      </c>
      <c r="I51" s="211" t="s">
        <v>2007</v>
      </c>
      <c r="J51" s="38"/>
      <c r="K51" s="107"/>
      <c r="L51" s="107"/>
      <c r="M51" s="107"/>
    </row>
    <row r="52" spans="1:67" s="13" customFormat="1" ht="56.25" hidden="1" x14ac:dyDescent="0.3">
      <c r="A52">
        <v>5</v>
      </c>
      <c r="B52" t="s">
        <v>1805</v>
      </c>
      <c r="C52" s="97" t="s">
        <v>1184</v>
      </c>
      <c r="D52" t="s">
        <v>1805</v>
      </c>
      <c r="E52" t="s">
        <v>692</v>
      </c>
      <c r="F52">
        <v>2211000</v>
      </c>
      <c r="G52"/>
      <c r="H52" t="s">
        <v>1478</v>
      </c>
      <c r="I52" s="211" t="s">
        <v>2007</v>
      </c>
      <c r="J52" s="38"/>
      <c r="K52" s="107"/>
      <c r="L52" s="107"/>
      <c r="M52" s="107"/>
    </row>
    <row r="53" spans="1:67" s="13" customFormat="1" ht="56.25" hidden="1" x14ac:dyDescent="0.3">
      <c r="A53">
        <v>6</v>
      </c>
      <c r="B53" t="s">
        <v>1805</v>
      </c>
      <c r="C53" s="97" t="s">
        <v>1184</v>
      </c>
      <c r="D53" t="s">
        <v>1805</v>
      </c>
      <c r="E53" t="s">
        <v>693</v>
      </c>
      <c r="F53">
        <v>10692000</v>
      </c>
      <c r="G53"/>
      <c r="H53" t="s">
        <v>1478</v>
      </c>
      <c r="I53" s="211" t="s">
        <v>2007</v>
      </c>
      <c r="J53" s="38"/>
      <c r="K53" s="107"/>
      <c r="L53" s="107"/>
      <c r="M53" s="107"/>
    </row>
    <row r="54" spans="1:67" s="13" customFormat="1" ht="93.75" hidden="1" x14ac:dyDescent="0.3">
      <c r="A54">
        <v>7</v>
      </c>
      <c r="B54" t="s">
        <v>1805</v>
      </c>
      <c r="C54" s="97" t="s">
        <v>1184</v>
      </c>
      <c r="D54" t="s">
        <v>1805</v>
      </c>
      <c r="E54" t="s">
        <v>694</v>
      </c>
      <c r="F54">
        <v>7000000</v>
      </c>
      <c r="G54"/>
      <c r="H54" t="s">
        <v>1478</v>
      </c>
      <c r="I54" s="211" t="s">
        <v>2008</v>
      </c>
      <c r="J54" s="38"/>
      <c r="K54" s="107"/>
      <c r="L54" s="107"/>
      <c r="M54" s="107"/>
    </row>
    <row r="55" spans="1:67" s="191" customFormat="1" ht="18.75" hidden="1" x14ac:dyDescent="0.2">
      <c r="A55"/>
      <c r="B55"/>
      <c r="C55" s="97"/>
      <c r="D55" s="97"/>
      <c r="E55"/>
      <c r="F55"/>
      <c r="G55"/>
      <c r="H55"/>
      <c r="I55" s="211"/>
      <c r="K55" s="192"/>
      <c r="L55" s="192"/>
    </row>
    <row r="56" spans="1:67" s="191" customFormat="1" ht="18.75" hidden="1" x14ac:dyDescent="0.2">
      <c r="A56"/>
      <c r="B56"/>
      <c r="C56" s="97"/>
      <c r="D56" s="97"/>
      <c r="E56"/>
      <c r="F56"/>
      <c r="G56"/>
      <c r="H56"/>
      <c r="I56" s="211"/>
      <c r="K56" s="192"/>
      <c r="L56" s="192"/>
    </row>
    <row r="57" spans="1:67" s="193" customFormat="1" ht="18.75" hidden="1" x14ac:dyDescent="0.2">
      <c r="A57">
        <f>+A54</f>
        <v>7</v>
      </c>
      <c r="B57"/>
      <c r="C57"/>
      <c r="D57"/>
      <c r="E57" t="s">
        <v>1173</v>
      </c>
      <c r="F57">
        <f>SUM(F48:F56)</f>
        <v>43612300</v>
      </c>
      <c r="G57">
        <f>SUM(G55:G56)</f>
        <v>0</v>
      </c>
      <c r="H57"/>
      <c r="I57">
        <f>SUM(H55:H56)</f>
        <v>0</v>
      </c>
      <c r="J57"/>
      <c r="M57"/>
    </row>
    <row r="58" spans="1:67" s="192" customFormat="1" ht="18.75" hidden="1" x14ac:dyDescent="0.2">
      <c r="A58">
        <f>+A57</f>
        <v>7</v>
      </c>
      <c r="B58"/>
      <c r="C58"/>
      <c r="D58"/>
      <c r="E58" t="s">
        <v>27</v>
      </c>
      <c r="F58">
        <f>+F57</f>
        <v>43612300</v>
      </c>
      <c r="G58"/>
      <c r="H58"/>
      <c r="I58"/>
      <c r="J58" s="194"/>
      <c r="K58"/>
      <c r="L58"/>
      <c r="M58"/>
    </row>
    <row r="59" spans="1:67" ht="18.75" hidden="1" x14ac:dyDescent="0.3">
      <c r="A59">
        <f>+A58+A45</f>
        <v>36</v>
      </c>
      <c r="E59" t="s">
        <v>68</v>
      </c>
      <c r="F59">
        <f>+F58+F45</f>
        <v>164279300</v>
      </c>
      <c r="G59">
        <f>+G58+G45</f>
        <v>408000</v>
      </c>
      <c r="J59" s="190"/>
    </row>
    <row r="60" spans="1:67" s="191" customFormat="1" ht="18.75" x14ac:dyDescent="0.2">
      <c r="A60"/>
      <c r="B60"/>
      <c r="C60"/>
      <c r="D60"/>
      <c r="E60"/>
      <c r="F60"/>
      <c r="G60"/>
      <c r="H60"/>
      <c r="I60"/>
    </row>
    <row r="61" spans="1:67" s="191" customFormat="1" ht="18.75" x14ac:dyDescent="0.2">
      <c r="A61"/>
      <c r="B61"/>
      <c r="C61"/>
      <c r="D61"/>
      <c r="E61"/>
      <c r="F61"/>
      <c r="G61"/>
      <c r="H61"/>
      <c r="I61"/>
      <c r="J61"/>
      <c r="K61"/>
    </row>
    <row r="62" spans="1:67" ht="18.75" x14ac:dyDescent="0.3">
      <c r="J62" s="190"/>
    </row>
    <row r="63" spans="1:67" s="198" customFormat="1" ht="18.75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</row>
    <row r="64" spans="1:67" s="198" customFormat="1" ht="18.75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</row>
    <row r="65" spans="1:67" s="198" customFormat="1" ht="18.75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</row>
    <row r="66" spans="1:67" s="198" customFormat="1" ht="18.75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</row>
  </sheetData>
  <autoFilter ref="A8:BO59">
    <filterColumn colId="5">
      <filters>
        <filter val="2,535,800"/>
        <filter val="2,535,800.00"/>
      </filters>
    </filterColumn>
  </autoFilter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73" orientation="landscape" blackAndWhite="1" r:id="rId1"/>
  <headerFooter alignWithMargins="0"/>
  <rowBreaks count="3" manualBreakCount="3">
    <brk id="33" max="8" man="1"/>
    <brk id="43" max="16383" man="1"/>
    <brk id="52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O19"/>
  <sheetViews>
    <sheetView view="pageBreakPreview" zoomScale="85" zoomScaleNormal="100" zoomScaleSheetLayoutView="85" workbookViewId="0">
      <pane ySplit="7" topLeftCell="A10" activePane="bottomLeft" state="frozen"/>
      <selection activeCell="K12" sqref="K12"/>
      <selection pane="bottomLeft" activeCell="G13" sqref="G13"/>
    </sheetView>
  </sheetViews>
  <sheetFormatPr defaultRowHeight="21" x14ac:dyDescent="0.35"/>
  <cols>
    <col min="1" max="1" width="5.85546875" style="259" customWidth="1"/>
    <col min="2" max="3" width="7.42578125" style="259" customWidth="1"/>
    <col min="4" max="4" width="8.42578125" style="259" customWidth="1"/>
    <col min="5" max="5" width="59.42578125" style="259" customWidth="1"/>
    <col min="6" max="6" width="17.42578125" style="259" customWidth="1"/>
    <col min="7" max="7" width="18.28515625" style="259" customWidth="1"/>
    <col min="8" max="8" width="29.5703125" style="259" customWidth="1"/>
    <col min="9" max="9" width="41.5703125" style="259" customWidth="1"/>
    <col min="10" max="10" width="14.5703125" style="259" bestFit="1" customWidth="1"/>
    <col min="11" max="11" width="9.140625" style="259"/>
    <col min="12" max="12" width="15.42578125" style="259" bestFit="1" customWidth="1"/>
    <col min="13" max="13" width="14.5703125" style="259" bestFit="1" customWidth="1"/>
    <col min="14" max="16384" width="9.140625" style="259"/>
  </cols>
  <sheetData>
    <row r="1" spans="1:67" x14ac:dyDescent="0.35">
      <c r="A1" s="319" t="s">
        <v>361</v>
      </c>
      <c r="B1" s="319"/>
      <c r="C1" s="319"/>
      <c r="D1" s="319"/>
      <c r="E1" s="319"/>
      <c r="F1" s="319"/>
      <c r="G1" s="319"/>
      <c r="H1" s="319"/>
      <c r="I1" s="319"/>
    </row>
    <row r="2" spans="1:67" x14ac:dyDescent="0.35">
      <c r="A2" s="319" t="s">
        <v>6</v>
      </c>
      <c r="B2" s="319"/>
      <c r="C2" s="319"/>
      <c r="D2" s="319"/>
      <c r="E2" s="319"/>
      <c r="F2" s="319"/>
      <c r="G2" s="319"/>
      <c r="H2" s="319"/>
      <c r="I2" s="319"/>
    </row>
    <row r="3" spans="1:67" x14ac:dyDescent="0.35">
      <c r="A3" s="319" t="str">
        <f>+ตร.!A3</f>
        <v>รายงาน ณ : 1 มิ.ย.61</v>
      </c>
      <c r="B3" s="319"/>
      <c r="C3" s="319"/>
      <c r="D3" s="319"/>
      <c r="E3" s="319"/>
      <c r="F3" s="319"/>
      <c r="G3" s="319"/>
      <c r="H3" s="319"/>
      <c r="I3" s="319"/>
    </row>
    <row r="4" spans="1:67" x14ac:dyDescent="0.35">
      <c r="F4" s="321"/>
      <c r="G4" s="321"/>
    </row>
    <row r="5" spans="1:67" ht="21.75" customHeight="1" x14ac:dyDescent="0.35">
      <c r="A5" s="318" t="s">
        <v>16</v>
      </c>
      <c r="B5" s="318" t="s">
        <v>17</v>
      </c>
      <c r="C5" s="318" t="s">
        <v>44</v>
      </c>
      <c r="D5" s="318" t="s">
        <v>18</v>
      </c>
      <c r="E5" s="318" t="s">
        <v>26</v>
      </c>
      <c r="F5" s="318" t="s">
        <v>23</v>
      </c>
      <c r="G5" s="318"/>
      <c r="H5" s="318" t="str">
        <f>+ตร.!H5</f>
        <v>ความก้าวหน้า/ปัญหา 
ประชุมระดับ จนท.
 ครั้งที่ 4/2561
วันที่ 21 มี.ค.61</v>
      </c>
      <c r="I5" s="318" t="str">
        <f>+ตร.!I5</f>
        <v>ความก้าวหน้า/ปัญหา 
ประชุมระดับ ตร.
 ครั้งที่ 4/2561
วันที่ 6 มิ.ย.61</v>
      </c>
      <c r="M5" s="254"/>
    </row>
    <row r="6" spans="1:67" ht="21" customHeight="1" x14ac:dyDescent="0.35">
      <c r="A6" s="318"/>
      <c r="B6" s="318"/>
      <c r="C6" s="318"/>
      <c r="D6" s="318"/>
      <c r="E6" s="318"/>
      <c r="F6" s="318" t="s">
        <v>35</v>
      </c>
      <c r="G6" s="318" t="s">
        <v>198</v>
      </c>
      <c r="H6" s="318"/>
      <c r="I6" s="318"/>
      <c r="M6" s="254"/>
    </row>
    <row r="7" spans="1:67" ht="74.25" customHeight="1" x14ac:dyDescent="0.35">
      <c r="A7" s="318"/>
      <c r="B7" s="318"/>
      <c r="C7" s="318"/>
      <c r="D7" s="318"/>
      <c r="E7" s="318"/>
      <c r="F7" s="318"/>
      <c r="G7" s="318"/>
      <c r="H7" s="318"/>
      <c r="I7" s="318"/>
      <c r="M7" s="254"/>
    </row>
    <row r="8" spans="1:67" x14ac:dyDescent="0.35">
      <c r="A8" s="262"/>
      <c r="B8" s="262"/>
      <c r="C8" s="262"/>
      <c r="D8" s="262"/>
      <c r="E8" s="287" t="s">
        <v>13</v>
      </c>
      <c r="F8" s="262"/>
      <c r="G8" s="262"/>
      <c r="H8" s="262"/>
      <c r="I8" s="262"/>
    </row>
    <row r="9" spans="1:67" s="254" customFormat="1" x14ac:dyDescent="0.2">
      <c r="A9" s="262"/>
      <c r="B9" s="262"/>
      <c r="C9" s="262"/>
      <c r="D9" s="262"/>
      <c r="E9" s="262" t="s">
        <v>8</v>
      </c>
      <c r="F9" s="271"/>
      <c r="G9" s="271"/>
      <c r="H9" s="262"/>
      <c r="I9" s="262"/>
      <c r="K9" s="256"/>
      <c r="L9" s="256"/>
    </row>
    <row r="10" spans="1:67" s="273" customFormat="1" x14ac:dyDescent="0.35">
      <c r="A10" s="262"/>
      <c r="B10" s="262"/>
      <c r="C10" s="262"/>
      <c r="D10" s="262"/>
      <c r="E10" s="262" t="s">
        <v>1228</v>
      </c>
      <c r="F10" s="271"/>
      <c r="G10" s="271"/>
      <c r="H10" s="262"/>
      <c r="I10" s="262"/>
      <c r="J10" s="282"/>
      <c r="K10" s="283"/>
      <c r="L10" s="283"/>
      <c r="M10" s="283"/>
    </row>
    <row r="11" spans="1:67" s="254" customFormat="1" ht="63" x14ac:dyDescent="0.2">
      <c r="A11" s="262">
        <v>1</v>
      </c>
      <c r="B11" s="262" t="s">
        <v>1805</v>
      </c>
      <c r="C11" s="247" t="s">
        <v>1184</v>
      </c>
      <c r="D11" s="262" t="s">
        <v>1805</v>
      </c>
      <c r="E11" s="262" t="s">
        <v>694</v>
      </c>
      <c r="F11" s="271">
        <v>7000000</v>
      </c>
      <c r="G11" s="271"/>
      <c r="H11" s="262" t="s">
        <v>2299</v>
      </c>
      <c r="I11" s="262"/>
      <c r="K11" s="256"/>
      <c r="L11" s="256"/>
    </row>
    <row r="12" spans="1:67" x14ac:dyDescent="0.35">
      <c r="A12" s="262">
        <f>+A11</f>
        <v>1</v>
      </c>
      <c r="B12" s="262"/>
      <c r="C12" s="262"/>
      <c r="D12" s="262"/>
      <c r="E12" s="262" t="s">
        <v>27</v>
      </c>
      <c r="F12" s="271">
        <f>SUM(F11:F11)</f>
        <v>7000000</v>
      </c>
      <c r="G12" s="271"/>
      <c r="H12" s="262"/>
      <c r="I12" s="262"/>
      <c r="J12" s="257"/>
    </row>
    <row r="13" spans="1:67" s="254" customFormat="1" x14ac:dyDescent="0.2">
      <c r="A13" s="262">
        <f>+A12</f>
        <v>1</v>
      </c>
      <c r="B13" s="262"/>
      <c r="C13" s="262"/>
      <c r="D13" s="262"/>
      <c r="E13" s="262" t="s">
        <v>68</v>
      </c>
      <c r="F13" s="271">
        <f>+F12</f>
        <v>7000000</v>
      </c>
      <c r="G13" s="271"/>
      <c r="H13" s="262"/>
      <c r="I13" s="262"/>
    </row>
    <row r="14" spans="1:67" s="254" customFormat="1" x14ac:dyDescent="0.35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</row>
    <row r="15" spans="1:67" x14ac:dyDescent="0.35">
      <c r="J15" s="257"/>
    </row>
    <row r="16" spans="1:67" s="258" customFormat="1" x14ac:dyDescent="0.35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</row>
    <row r="17" spans="1:67" s="258" customFormat="1" x14ac:dyDescent="0.35">
      <c r="A17" s="259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</row>
    <row r="18" spans="1:67" s="258" customFormat="1" x14ac:dyDescent="0.35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</row>
    <row r="19" spans="1:67" s="258" customFormat="1" x14ac:dyDescent="0.35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</row>
  </sheetData>
  <autoFilter ref="A8:BO12"/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65" orientation="landscape" blackAndWhite="1" r:id="rId1"/>
  <headerFooter alignWithMargins="0"/>
  <rowBreaks count="1" manualBreakCount="1">
    <brk id="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F0"/>
  </sheetPr>
  <dimension ref="A1:CJ22"/>
  <sheetViews>
    <sheetView view="pageBreakPreview" zoomScale="70" zoomScaleNormal="100" zoomScaleSheetLayoutView="70" workbookViewId="0">
      <pane ySplit="7" topLeftCell="A8" activePane="bottomLeft" state="frozen"/>
      <selection activeCell="K12" sqref="K12"/>
      <selection pane="bottomLeft" activeCell="I12" sqref="I12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9.42578125" customWidth="1"/>
    <col min="6" max="6" width="17.42578125" customWidth="1"/>
    <col min="7" max="7" width="18.28515625" customWidth="1"/>
    <col min="8" max="8" width="29" customWidth="1"/>
    <col min="9" max="9" width="26.57031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1205</v>
      </c>
    </row>
    <row r="9" spans="1:13" ht="18.75" x14ac:dyDescent="0.3">
      <c r="A9" s="174"/>
      <c r="B9" s="175"/>
      <c r="C9" s="175"/>
      <c r="D9" s="175"/>
      <c r="E9" s="15" t="s">
        <v>30</v>
      </c>
    </row>
    <row r="10" spans="1:13" ht="18.75" x14ac:dyDescent="0.3">
      <c r="A10" s="174"/>
      <c r="B10" s="175"/>
      <c r="C10" s="175"/>
      <c r="D10" s="175"/>
      <c r="E10" s="165" t="s">
        <v>1228</v>
      </c>
    </row>
    <row r="11" spans="1:13" s="13" customFormat="1" ht="56.25" x14ac:dyDescent="0.3">
      <c r="A11">
        <v>1</v>
      </c>
      <c r="B11" t="s">
        <v>1205</v>
      </c>
      <c r="C11" t="s">
        <v>1206</v>
      </c>
      <c r="D11" t="s">
        <v>1205</v>
      </c>
      <c r="E11" t="s">
        <v>672</v>
      </c>
      <c r="F11">
        <v>1166100</v>
      </c>
      <c r="G11"/>
      <c r="H11" s="211" t="s">
        <v>2276</v>
      </c>
      <c r="I11" s="211"/>
    </row>
    <row r="13" spans="1:13" x14ac:dyDescent="0.2">
      <c r="A13">
        <f>+A11</f>
        <v>1</v>
      </c>
      <c r="E13" t="s">
        <v>1169</v>
      </c>
      <c r="F13">
        <f>SUM(F11:F12)</f>
        <v>1166100</v>
      </c>
    </row>
    <row r="14" spans="1:13" x14ac:dyDescent="0.2">
      <c r="A14">
        <f>+A13</f>
        <v>1</v>
      </c>
      <c r="E14" t="s">
        <v>36</v>
      </c>
      <c r="F14">
        <f>+F13</f>
        <v>1166100</v>
      </c>
    </row>
    <row r="15" spans="1:13" ht="18.75" x14ac:dyDescent="0.3">
      <c r="A15">
        <f>+A14</f>
        <v>1</v>
      </c>
      <c r="E15" t="s">
        <v>1207</v>
      </c>
      <c r="F15">
        <f>+F14</f>
        <v>1166100</v>
      </c>
      <c r="J15" s="190"/>
    </row>
    <row r="16" spans="1:13" s="191" customFormat="1" ht="18.75" x14ac:dyDescent="0.2">
      <c r="A16"/>
      <c r="B16" s="192"/>
      <c r="C16" s="192"/>
      <c r="D16" s="192"/>
      <c r="E16"/>
      <c r="F16"/>
      <c r="G16"/>
      <c r="H16"/>
      <c r="I16"/>
    </row>
    <row r="17" spans="1:88" s="191" customFormat="1" ht="18.75" x14ac:dyDescent="0.2">
      <c r="A17"/>
      <c r="B17" s="192"/>
      <c r="C17" s="192"/>
      <c r="D17" s="192"/>
      <c r="E17"/>
      <c r="F17"/>
      <c r="G17"/>
      <c r="H17"/>
      <c r="I17"/>
      <c r="J17"/>
      <c r="K17"/>
    </row>
    <row r="18" spans="1:88" ht="18.75" x14ac:dyDescent="0.3">
      <c r="J18" s="190"/>
    </row>
    <row r="19" spans="1:88" s="198" customFormat="1" ht="18.75" x14ac:dyDescent="0.3">
      <c r="A19"/>
      <c r="B19"/>
      <c r="C19"/>
      <c r="D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</row>
    <row r="20" spans="1:88" s="198" customFormat="1" ht="18.75" x14ac:dyDescent="0.3">
      <c r="A20"/>
      <c r="B20"/>
      <c r="C20"/>
      <c r="D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</row>
    <row r="21" spans="1:88" s="198" customFormat="1" ht="18.75" x14ac:dyDescent="0.3">
      <c r="A21"/>
      <c r="B21"/>
      <c r="C21"/>
      <c r="D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</row>
    <row r="22" spans="1:88" s="198" customFormat="1" ht="18.75" x14ac:dyDescent="0.3">
      <c r="A22"/>
      <c r="B22"/>
      <c r="C22"/>
      <c r="D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</row>
  </sheetData>
  <mergeCells count="14">
    <mergeCell ref="H5:H7"/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B0F0"/>
  </sheetPr>
  <dimension ref="A1:BO80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G13" sqref="G13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4.42578125" customWidth="1"/>
    <col min="6" max="6" width="17.42578125" customWidth="1"/>
    <col min="7" max="7" width="18.28515625" customWidth="1"/>
    <col min="8" max="8" width="29" customWidth="1"/>
    <col min="9" max="9" width="27.8554687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E8" s="176" t="s">
        <v>40</v>
      </c>
    </row>
    <row r="9" spans="1:13" ht="18.75" x14ac:dyDescent="0.2">
      <c r="E9" s="15" t="s">
        <v>30</v>
      </c>
    </row>
    <row r="10" spans="1:13" ht="18.75" x14ac:dyDescent="0.2">
      <c r="E10" s="165" t="s">
        <v>1228</v>
      </c>
    </row>
    <row r="11" spans="1:13" s="17" customFormat="1" ht="37.5" x14ac:dyDescent="0.2">
      <c r="A11" t="s">
        <v>69</v>
      </c>
      <c r="B11" s="97" t="s">
        <v>1812</v>
      </c>
      <c r="C11" s="97" t="s">
        <v>40</v>
      </c>
      <c r="D11" s="97" t="s">
        <v>1812</v>
      </c>
      <c r="E11" t="s">
        <v>695</v>
      </c>
      <c r="F11">
        <v>576000</v>
      </c>
      <c r="G11" s="29"/>
      <c r="H11" t="s">
        <v>1613</v>
      </c>
      <c r="I11" s="211" t="s">
        <v>1923</v>
      </c>
      <c r="K11" s="65"/>
      <c r="L11" s="65"/>
      <c r="M11" s="39"/>
    </row>
    <row r="12" spans="1:13" s="17" customFormat="1" ht="37.5" x14ac:dyDescent="0.2">
      <c r="A12" t="s">
        <v>70</v>
      </c>
      <c r="B12" s="97" t="s">
        <v>1812</v>
      </c>
      <c r="C12" s="97" t="s">
        <v>40</v>
      </c>
      <c r="D12" s="97" t="s">
        <v>1812</v>
      </c>
      <c r="E12" t="s">
        <v>696</v>
      </c>
      <c r="F12">
        <v>162000</v>
      </c>
      <c r="G12" s="29"/>
      <c r="H12" t="s">
        <v>1614</v>
      </c>
      <c r="I12" s="211" t="s">
        <v>1924</v>
      </c>
      <c r="K12" s="65"/>
      <c r="L12" s="65"/>
      <c r="M12" s="39"/>
    </row>
    <row r="13" spans="1:13" s="17" customFormat="1" ht="37.5" x14ac:dyDescent="0.2">
      <c r="A13" t="s">
        <v>71</v>
      </c>
      <c r="B13" s="97" t="s">
        <v>1812</v>
      </c>
      <c r="C13" s="97" t="s">
        <v>40</v>
      </c>
      <c r="D13" s="97" t="s">
        <v>1812</v>
      </c>
      <c r="E13" t="s">
        <v>697</v>
      </c>
      <c r="F13">
        <v>165900</v>
      </c>
      <c r="G13" s="29"/>
      <c r="H13" t="s">
        <v>1614</v>
      </c>
      <c r="I13" s="211" t="s">
        <v>1924</v>
      </c>
      <c r="K13" s="65"/>
      <c r="L13" s="65"/>
      <c r="M13" s="39"/>
    </row>
    <row r="14" spans="1:13" s="17" customFormat="1" ht="24" customHeight="1" x14ac:dyDescent="0.2">
      <c r="A14" t="s">
        <v>72</v>
      </c>
      <c r="B14" s="97" t="s">
        <v>1812</v>
      </c>
      <c r="C14" s="97" t="s">
        <v>40</v>
      </c>
      <c r="D14" s="97" t="s">
        <v>1812</v>
      </c>
      <c r="E14" t="s">
        <v>698</v>
      </c>
      <c r="F14">
        <v>110000</v>
      </c>
      <c r="G14" s="29"/>
      <c r="H14" t="s">
        <v>1614</v>
      </c>
      <c r="I14" s="211" t="s">
        <v>1924</v>
      </c>
      <c r="K14" s="65"/>
      <c r="L14" s="65"/>
      <c r="M14" s="39"/>
    </row>
    <row r="15" spans="1:13" s="17" customFormat="1" ht="37.5" x14ac:dyDescent="0.2">
      <c r="A15" t="s">
        <v>73</v>
      </c>
      <c r="B15" s="97" t="s">
        <v>1812</v>
      </c>
      <c r="C15" s="97" t="s">
        <v>40</v>
      </c>
      <c r="D15" s="97" t="s">
        <v>1812</v>
      </c>
      <c r="E15" t="s">
        <v>699</v>
      </c>
      <c r="F15">
        <v>117000</v>
      </c>
      <c r="G15" s="29"/>
      <c r="H15" t="s">
        <v>1614</v>
      </c>
      <c r="I15" s="211" t="s">
        <v>1925</v>
      </c>
      <c r="K15" s="65"/>
      <c r="L15" s="65"/>
      <c r="M15" s="39"/>
    </row>
    <row r="16" spans="1:13" s="17" customFormat="1" ht="37.5" x14ac:dyDescent="0.2">
      <c r="A16" t="s">
        <v>74</v>
      </c>
      <c r="B16" s="97" t="s">
        <v>1812</v>
      </c>
      <c r="C16" s="97" t="s">
        <v>40</v>
      </c>
      <c r="D16" s="97" t="s">
        <v>1812</v>
      </c>
      <c r="E16" t="s">
        <v>700</v>
      </c>
      <c r="F16">
        <v>990000</v>
      </c>
      <c r="G16" s="29"/>
      <c r="H16" t="s">
        <v>1615</v>
      </c>
      <c r="I16" s="211" t="s">
        <v>1926</v>
      </c>
      <c r="K16" s="65"/>
      <c r="L16" s="65"/>
      <c r="M16" s="39"/>
    </row>
    <row r="17" spans="1:13" s="17" customFormat="1" ht="37.5" x14ac:dyDescent="0.2">
      <c r="A17" t="s">
        <v>75</v>
      </c>
      <c r="B17" s="97" t="s">
        <v>1812</v>
      </c>
      <c r="C17" s="97" t="s">
        <v>40</v>
      </c>
      <c r="D17" s="97" t="s">
        <v>1812</v>
      </c>
      <c r="E17" t="s">
        <v>701</v>
      </c>
      <c r="F17">
        <v>530000</v>
      </c>
      <c r="G17" s="29"/>
      <c r="H17" t="s">
        <v>1615</v>
      </c>
      <c r="I17" s="211" t="s">
        <v>1926</v>
      </c>
      <c r="K17" s="65"/>
      <c r="L17" s="65"/>
      <c r="M17" s="39"/>
    </row>
    <row r="18" spans="1:13" s="17" customFormat="1" ht="37.5" x14ac:dyDescent="0.2">
      <c r="A18" t="s">
        <v>76</v>
      </c>
      <c r="B18" s="97" t="s">
        <v>1812</v>
      </c>
      <c r="C18" s="97" t="s">
        <v>40</v>
      </c>
      <c r="D18" s="97" t="s">
        <v>1812</v>
      </c>
      <c r="E18" t="s">
        <v>702</v>
      </c>
      <c r="F18">
        <v>69000</v>
      </c>
      <c r="G18" s="29"/>
      <c r="H18" t="s">
        <v>1615</v>
      </c>
      <c r="I18" s="211" t="s">
        <v>1926</v>
      </c>
      <c r="K18" s="65"/>
      <c r="L18" s="65"/>
      <c r="M18" s="39"/>
    </row>
    <row r="19" spans="1:13" s="17" customFormat="1" ht="37.5" x14ac:dyDescent="0.2">
      <c r="A19" t="s">
        <v>77</v>
      </c>
      <c r="B19" s="97" t="s">
        <v>1812</v>
      </c>
      <c r="C19" s="97" t="s">
        <v>40</v>
      </c>
      <c r="D19" s="97" t="s">
        <v>1812</v>
      </c>
      <c r="E19" t="s">
        <v>703</v>
      </c>
      <c r="F19">
        <v>740000</v>
      </c>
      <c r="G19" s="29"/>
      <c r="H19" t="s">
        <v>1615</v>
      </c>
      <c r="I19" s="211" t="s">
        <v>1926</v>
      </c>
      <c r="K19" s="65"/>
      <c r="L19" s="65"/>
      <c r="M19" s="39"/>
    </row>
    <row r="20" spans="1:13" s="17" customFormat="1" ht="37.5" x14ac:dyDescent="0.2">
      <c r="A20" t="s">
        <v>78</v>
      </c>
      <c r="B20" s="97" t="s">
        <v>1812</v>
      </c>
      <c r="C20" s="97" t="s">
        <v>40</v>
      </c>
      <c r="D20" s="97" t="s">
        <v>1812</v>
      </c>
      <c r="E20" t="s">
        <v>704</v>
      </c>
      <c r="F20">
        <v>1160000</v>
      </c>
      <c r="G20" s="29"/>
      <c r="H20" t="s">
        <v>1613</v>
      </c>
      <c r="I20" s="211" t="s">
        <v>1927</v>
      </c>
      <c r="K20" s="65"/>
      <c r="L20" s="65"/>
      <c r="M20" s="39"/>
    </row>
    <row r="21" spans="1:13" s="17" customFormat="1" ht="37.5" x14ac:dyDescent="0.2">
      <c r="A21" t="s">
        <v>79</v>
      </c>
      <c r="B21" s="97" t="s">
        <v>1812</v>
      </c>
      <c r="C21" s="97" t="s">
        <v>40</v>
      </c>
      <c r="D21" s="97" t="s">
        <v>1812</v>
      </c>
      <c r="E21" t="s">
        <v>705</v>
      </c>
      <c r="F21">
        <v>1100000</v>
      </c>
      <c r="G21" s="29"/>
      <c r="H21" t="s">
        <v>1613</v>
      </c>
      <c r="I21" s="211" t="s">
        <v>1927</v>
      </c>
      <c r="K21" s="65"/>
      <c r="L21" s="65"/>
      <c r="M21" s="39"/>
    </row>
    <row r="22" spans="1:13" s="17" customFormat="1" ht="37.5" x14ac:dyDescent="0.2">
      <c r="A22" t="s">
        <v>80</v>
      </c>
      <c r="B22" s="97" t="s">
        <v>1812</v>
      </c>
      <c r="C22" s="97" t="s">
        <v>40</v>
      </c>
      <c r="D22" s="97" t="s">
        <v>1812</v>
      </c>
      <c r="E22" t="s">
        <v>706</v>
      </c>
      <c r="F22">
        <v>48000</v>
      </c>
      <c r="G22" s="29"/>
      <c r="H22" t="s">
        <v>1614</v>
      </c>
      <c r="I22" s="211" t="s">
        <v>1925</v>
      </c>
      <c r="K22" s="65"/>
      <c r="L22" s="65"/>
      <c r="M22" s="39"/>
    </row>
    <row r="23" spans="1:13" s="17" customFormat="1" ht="37.5" x14ac:dyDescent="0.2">
      <c r="A23" t="s">
        <v>81</v>
      </c>
      <c r="B23" s="97" t="s">
        <v>1812</v>
      </c>
      <c r="C23" s="97" t="s">
        <v>40</v>
      </c>
      <c r="D23" s="97" t="s">
        <v>1812</v>
      </c>
      <c r="E23" t="s">
        <v>707</v>
      </c>
      <c r="F23">
        <v>945000</v>
      </c>
      <c r="G23" s="29"/>
      <c r="H23" t="s">
        <v>1613</v>
      </c>
      <c r="I23" s="211" t="s">
        <v>1928</v>
      </c>
      <c r="K23" s="65"/>
      <c r="L23" s="65"/>
      <c r="M23" s="39"/>
    </row>
    <row r="24" spans="1:13" s="17" customFormat="1" ht="37.5" x14ac:dyDescent="0.2">
      <c r="A24" t="s">
        <v>293</v>
      </c>
      <c r="B24" s="97" t="s">
        <v>1812</v>
      </c>
      <c r="C24" s="97" t="s">
        <v>40</v>
      </c>
      <c r="D24" s="97" t="s">
        <v>1812</v>
      </c>
      <c r="E24" t="s">
        <v>708</v>
      </c>
      <c r="F24">
        <v>130000</v>
      </c>
      <c r="G24" s="29"/>
      <c r="H24" t="s">
        <v>1614</v>
      </c>
      <c r="I24" s="211" t="s">
        <v>1925</v>
      </c>
      <c r="K24" s="65"/>
      <c r="L24" s="65"/>
      <c r="M24" s="39"/>
    </row>
    <row r="25" spans="1:13" s="17" customFormat="1" ht="37.5" x14ac:dyDescent="0.2">
      <c r="A25" t="s">
        <v>294</v>
      </c>
      <c r="B25" s="97" t="s">
        <v>1812</v>
      </c>
      <c r="C25" s="97" t="s">
        <v>40</v>
      </c>
      <c r="D25" s="97" t="s">
        <v>1812</v>
      </c>
      <c r="E25" t="s">
        <v>709</v>
      </c>
      <c r="F25">
        <v>266000</v>
      </c>
      <c r="G25" s="29"/>
      <c r="H25" t="s">
        <v>1614</v>
      </c>
      <c r="I25" s="211" t="s">
        <v>1925</v>
      </c>
      <c r="K25" s="65"/>
      <c r="L25" s="65"/>
      <c r="M25" s="39"/>
    </row>
    <row r="26" spans="1:13" s="17" customFormat="1" ht="37.5" x14ac:dyDescent="0.2">
      <c r="A26" t="s">
        <v>295</v>
      </c>
      <c r="B26" s="97" t="s">
        <v>1812</v>
      </c>
      <c r="C26" s="97" t="s">
        <v>40</v>
      </c>
      <c r="D26" s="97" t="s">
        <v>1812</v>
      </c>
      <c r="E26" t="s">
        <v>710</v>
      </c>
      <c r="F26">
        <v>35000</v>
      </c>
      <c r="G26" s="29"/>
      <c r="H26" t="s">
        <v>1614</v>
      </c>
      <c r="I26" s="211" t="s">
        <v>1925</v>
      </c>
      <c r="K26" s="65"/>
      <c r="L26" s="65"/>
      <c r="M26" s="39"/>
    </row>
    <row r="27" spans="1:13" s="17" customFormat="1" ht="37.5" x14ac:dyDescent="0.2">
      <c r="A27" t="s">
        <v>296</v>
      </c>
      <c r="B27" s="97" t="s">
        <v>1812</v>
      </c>
      <c r="C27" s="97" t="s">
        <v>40</v>
      </c>
      <c r="D27" s="97" t="s">
        <v>1812</v>
      </c>
      <c r="E27" t="s">
        <v>711</v>
      </c>
      <c r="F27">
        <v>174000</v>
      </c>
      <c r="G27" s="29"/>
      <c r="H27" t="s">
        <v>1614</v>
      </c>
      <c r="I27" s="211" t="s">
        <v>1924</v>
      </c>
      <c r="K27" s="65"/>
      <c r="L27" s="65"/>
      <c r="M27" s="39"/>
    </row>
    <row r="28" spans="1:13" s="17" customFormat="1" ht="37.5" x14ac:dyDescent="0.2">
      <c r="A28" t="s">
        <v>297</v>
      </c>
      <c r="B28" s="97" t="s">
        <v>1812</v>
      </c>
      <c r="C28" s="97" t="s">
        <v>40</v>
      </c>
      <c r="D28" s="97" t="s">
        <v>1812</v>
      </c>
      <c r="E28" t="s">
        <v>712</v>
      </c>
      <c r="F28">
        <v>11200</v>
      </c>
      <c r="G28" s="29"/>
      <c r="H28" t="s">
        <v>1614</v>
      </c>
      <c r="I28" s="211" t="s">
        <v>1924</v>
      </c>
      <c r="K28" s="65"/>
      <c r="L28" s="65"/>
      <c r="M28" s="39"/>
    </row>
    <row r="29" spans="1:13" s="17" customFormat="1" ht="37.5" x14ac:dyDescent="0.2">
      <c r="A29" t="s">
        <v>298</v>
      </c>
      <c r="B29" s="97" t="s">
        <v>1812</v>
      </c>
      <c r="C29" s="97" t="s">
        <v>40</v>
      </c>
      <c r="D29" s="97" t="s">
        <v>1812</v>
      </c>
      <c r="E29" t="s">
        <v>713</v>
      </c>
      <c r="F29">
        <v>340000</v>
      </c>
      <c r="G29" s="29"/>
      <c r="H29" t="s">
        <v>1614</v>
      </c>
      <c r="I29" s="211" t="s">
        <v>1924</v>
      </c>
      <c r="K29" s="65"/>
      <c r="L29" s="65"/>
      <c r="M29" s="39"/>
    </row>
    <row r="30" spans="1:13" s="17" customFormat="1" ht="37.5" x14ac:dyDescent="0.2">
      <c r="A30" t="s">
        <v>299</v>
      </c>
      <c r="B30" s="97" t="s">
        <v>1812</v>
      </c>
      <c r="C30" s="97" t="s">
        <v>40</v>
      </c>
      <c r="D30" s="97" t="s">
        <v>1812</v>
      </c>
      <c r="E30" t="s">
        <v>714</v>
      </c>
      <c r="F30">
        <v>60000</v>
      </c>
      <c r="G30" s="29"/>
      <c r="H30" t="s">
        <v>1614</v>
      </c>
      <c r="I30" s="211" t="s">
        <v>1925</v>
      </c>
      <c r="K30" s="65"/>
      <c r="L30" s="65"/>
      <c r="M30" s="39"/>
    </row>
    <row r="31" spans="1:13" s="17" customFormat="1" ht="37.5" x14ac:dyDescent="0.2">
      <c r="A31" t="s">
        <v>300</v>
      </c>
      <c r="B31" s="97" t="s">
        <v>1812</v>
      </c>
      <c r="C31" s="97" t="s">
        <v>40</v>
      </c>
      <c r="D31" s="97" t="s">
        <v>1812</v>
      </c>
      <c r="E31" t="s">
        <v>715</v>
      </c>
      <c r="F31">
        <v>750000</v>
      </c>
      <c r="G31" s="29"/>
      <c r="H31" t="s">
        <v>1613</v>
      </c>
      <c r="I31" s="211" t="s">
        <v>1929</v>
      </c>
      <c r="K31" s="65"/>
      <c r="L31" s="65"/>
      <c r="M31" s="39"/>
    </row>
    <row r="32" spans="1:13" s="17" customFormat="1" ht="37.5" x14ac:dyDescent="0.2">
      <c r="A32" t="s">
        <v>301</v>
      </c>
      <c r="B32" s="97" t="s">
        <v>1812</v>
      </c>
      <c r="C32" s="97" t="s">
        <v>40</v>
      </c>
      <c r="D32" s="97" t="s">
        <v>1812</v>
      </c>
      <c r="E32" t="s">
        <v>716</v>
      </c>
      <c r="F32">
        <v>255500</v>
      </c>
      <c r="G32" s="29"/>
      <c r="H32" t="s">
        <v>1614</v>
      </c>
      <c r="I32" s="211" t="s">
        <v>1924</v>
      </c>
      <c r="K32" s="65"/>
      <c r="L32" s="65"/>
      <c r="M32" s="39"/>
    </row>
    <row r="33" spans="1:13" s="17" customFormat="1" ht="37.5" x14ac:dyDescent="0.2">
      <c r="A33" t="s">
        <v>302</v>
      </c>
      <c r="B33" s="97" t="s">
        <v>1812</v>
      </c>
      <c r="C33" s="97" t="s">
        <v>40</v>
      </c>
      <c r="D33" s="97" t="s">
        <v>1812</v>
      </c>
      <c r="E33" t="s">
        <v>717</v>
      </c>
      <c r="F33">
        <v>680000</v>
      </c>
      <c r="G33" s="29"/>
      <c r="H33" t="s">
        <v>1613</v>
      </c>
      <c r="I33" s="211" t="s">
        <v>1923</v>
      </c>
      <c r="K33" s="65"/>
      <c r="L33" s="65"/>
      <c r="M33" s="39"/>
    </row>
    <row r="34" spans="1:13" s="17" customFormat="1" ht="37.5" x14ac:dyDescent="0.2">
      <c r="A34" t="s">
        <v>303</v>
      </c>
      <c r="B34" s="97" t="s">
        <v>1812</v>
      </c>
      <c r="C34" s="97" t="s">
        <v>40</v>
      </c>
      <c r="D34" s="97" t="s">
        <v>1812</v>
      </c>
      <c r="E34" t="s">
        <v>718</v>
      </c>
      <c r="F34">
        <v>40000</v>
      </c>
      <c r="G34" s="29"/>
      <c r="H34" t="s">
        <v>1614</v>
      </c>
      <c r="I34" s="211" t="s">
        <v>1925</v>
      </c>
      <c r="K34" s="65"/>
      <c r="L34" s="65"/>
      <c r="M34" s="39"/>
    </row>
    <row r="35" spans="1:13" s="17" customFormat="1" ht="37.5" x14ac:dyDescent="0.2">
      <c r="A35" t="s">
        <v>304</v>
      </c>
      <c r="B35" s="97" t="s">
        <v>1812</v>
      </c>
      <c r="C35" s="97" t="s">
        <v>40</v>
      </c>
      <c r="D35" s="97" t="s">
        <v>1812</v>
      </c>
      <c r="E35" t="s">
        <v>719</v>
      </c>
      <c r="F35">
        <v>319000</v>
      </c>
      <c r="G35" s="29"/>
      <c r="H35" t="s">
        <v>1614</v>
      </c>
      <c r="I35" s="211" t="s">
        <v>1925</v>
      </c>
      <c r="K35" s="65"/>
      <c r="L35" s="65"/>
      <c r="M35" s="39"/>
    </row>
    <row r="36" spans="1:13" s="17" customFormat="1" ht="37.5" x14ac:dyDescent="0.2">
      <c r="A36" t="s">
        <v>305</v>
      </c>
      <c r="B36" s="97" t="s">
        <v>1812</v>
      </c>
      <c r="C36" s="97" t="s">
        <v>40</v>
      </c>
      <c r="D36" s="97" t="s">
        <v>1812</v>
      </c>
      <c r="E36" t="s">
        <v>720</v>
      </c>
      <c r="F36">
        <v>150900</v>
      </c>
      <c r="G36" s="29"/>
      <c r="H36" t="s">
        <v>1214</v>
      </c>
      <c r="I36" s="211" t="s">
        <v>1551</v>
      </c>
      <c r="K36" s="65"/>
      <c r="L36" s="65"/>
      <c r="M36" s="39"/>
    </row>
    <row r="37" spans="1:13" s="17" customFormat="1" ht="37.5" x14ac:dyDescent="0.2">
      <c r="A37" t="s">
        <v>306</v>
      </c>
      <c r="B37" s="97" t="s">
        <v>1812</v>
      </c>
      <c r="C37" s="97" t="s">
        <v>40</v>
      </c>
      <c r="D37" s="97" t="s">
        <v>1812</v>
      </c>
      <c r="E37" t="s">
        <v>721</v>
      </c>
      <c r="F37">
        <v>480000</v>
      </c>
      <c r="G37" s="29"/>
      <c r="H37" t="s">
        <v>1214</v>
      </c>
      <c r="I37" s="211" t="s">
        <v>1930</v>
      </c>
      <c r="K37" s="65"/>
      <c r="L37" s="65"/>
      <c r="M37" s="39"/>
    </row>
    <row r="38" spans="1:13" s="17" customFormat="1" ht="37.5" x14ac:dyDescent="0.2">
      <c r="A38" t="s">
        <v>307</v>
      </c>
      <c r="B38" s="97" t="s">
        <v>1812</v>
      </c>
      <c r="C38" s="97" t="s">
        <v>40</v>
      </c>
      <c r="D38" s="97" t="s">
        <v>1812</v>
      </c>
      <c r="E38" t="s">
        <v>722</v>
      </c>
      <c r="F38">
        <v>500000</v>
      </c>
      <c r="G38" s="29"/>
      <c r="H38" t="s">
        <v>1214</v>
      </c>
      <c r="I38" s="211" t="s">
        <v>1931</v>
      </c>
      <c r="K38" s="65"/>
      <c r="L38" s="65"/>
      <c r="M38" s="39"/>
    </row>
    <row r="39" spans="1:13" s="17" customFormat="1" ht="37.5" x14ac:dyDescent="0.2">
      <c r="A39" t="s">
        <v>308</v>
      </c>
      <c r="B39" s="97" t="s">
        <v>1812</v>
      </c>
      <c r="C39" s="97" t="s">
        <v>40</v>
      </c>
      <c r="D39" s="97" t="s">
        <v>1812</v>
      </c>
      <c r="E39" t="s">
        <v>723</v>
      </c>
      <c r="F39">
        <v>25000</v>
      </c>
      <c r="G39" s="29"/>
      <c r="H39" t="s">
        <v>1214</v>
      </c>
      <c r="I39" s="211" t="s">
        <v>1551</v>
      </c>
      <c r="K39" s="65"/>
      <c r="L39" s="65"/>
      <c r="M39" s="39"/>
    </row>
    <row r="40" spans="1:13" s="17" customFormat="1" ht="37.5" x14ac:dyDescent="0.2">
      <c r="A40" t="s">
        <v>309</v>
      </c>
      <c r="B40" s="97" t="s">
        <v>1812</v>
      </c>
      <c r="C40" s="97" t="s">
        <v>40</v>
      </c>
      <c r="D40" s="97" t="s">
        <v>1812</v>
      </c>
      <c r="E40" t="s">
        <v>724</v>
      </c>
      <c r="F40">
        <v>325000</v>
      </c>
      <c r="G40" s="29"/>
      <c r="H40" t="s">
        <v>1614</v>
      </c>
      <c r="I40" s="211" t="s">
        <v>1551</v>
      </c>
      <c r="K40" s="65"/>
      <c r="L40" s="65"/>
      <c r="M40" s="39"/>
    </row>
    <row r="41" spans="1:13" s="17" customFormat="1" ht="37.5" x14ac:dyDescent="0.2">
      <c r="A41" t="s">
        <v>400</v>
      </c>
      <c r="B41" s="97" t="s">
        <v>1812</v>
      </c>
      <c r="C41" s="97" t="s">
        <v>40</v>
      </c>
      <c r="D41" s="97" t="s">
        <v>1812</v>
      </c>
      <c r="E41" t="s">
        <v>725</v>
      </c>
      <c r="F41">
        <v>456600</v>
      </c>
      <c r="G41" s="29"/>
      <c r="H41" t="s">
        <v>1214</v>
      </c>
      <c r="I41" s="211" t="s">
        <v>1932</v>
      </c>
      <c r="K41" s="65"/>
      <c r="L41" s="65"/>
      <c r="M41" s="39"/>
    </row>
    <row r="42" spans="1:13" s="17" customFormat="1" ht="37.5" x14ac:dyDescent="0.2">
      <c r="A42" t="s">
        <v>401</v>
      </c>
      <c r="B42" s="97" t="s">
        <v>1812</v>
      </c>
      <c r="C42" s="97" t="s">
        <v>40</v>
      </c>
      <c r="D42" s="97" t="s">
        <v>1812</v>
      </c>
      <c r="E42" t="s">
        <v>726</v>
      </c>
      <c r="F42">
        <v>258000</v>
      </c>
      <c r="G42" s="29"/>
      <c r="H42" t="s">
        <v>1616</v>
      </c>
      <c r="I42" s="211" t="s">
        <v>1933</v>
      </c>
      <c r="K42" s="65"/>
      <c r="L42" s="65"/>
      <c r="M42" s="39"/>
    </row>
    <row r="43" spans="1:13" s="17" customFormat="1" ht="37.5" x14ac:dyDescent="0.2">
      <c r="A43" t="s">
        <v>402</v>
      </c>
      <c r="B43" s="97" t="s">
        <v>1812</v>
      </c>
      <c r="C43" s="97" t="s">
        <v>40</v>
      </c>
      <c r="D43" s="97" t="s">
        <v>1812</v>
      </c>
      <c r="E43" t="s">
        <v>727</v>
      </c>
      <c r="F43">
        <v>598000</v>
      </c>
      <c r="G43" s="29"/>
      <c r="H43" t="s">
        <v>1617</v>
      </c>
      <c r="I43" s="211" t="s">
        <v>1551</v>
      </c>
      <c r="K43" s="65"/>
      <c r="L43" s="65"/>
      <c r="M43" s="39"/>
    </row>
    <row r="44" spans="1:13" s="17" customFormat="1" ht="37.5" x14ac:dyDescent="0.2">
      <c r="A44" t="s">
        <v>403</v>
      </c>
      <c r="B44" s="97" t="s">
        <v>1812</v>
      </c>
      <c r="C44" s="97" t="s">
        <v>40</v>
      </c>
      <c r="D44" s="97" t="s">
        <v>1812</v>
      </c>
      <c r="E44" t="s">
        <v>728</v>
      </c>
      <c r="F44">
        <v>239700</v>
      </c>
      <c r="G44" s="29"/>
      <c r="H44" t="s">
        <v>1214</v>
      </c>
      <c r="I44" s="211" t="s">
        <v>1551</v>
      </c>
      <c r="K44" s="65"/>
      <c r="L44" s="65"/>
      <c r="M44" s="39"/>
    </row>
    <row r="45" spans="1:13" s="17" customFormat="1" ht="37.5" x14ac:dyDescent="0.2">
      <c r="A45" t="s">
        <v>616</v>
      </c>
      <c r="B45" s="97" t="s">
        <v>1812</v>
      </c>
      <c r="C45" s="97" t="s">
        <v>40</v>
      </c>
      <c r="D45" s="97" t="s">
        <v>1812</v>
      </c>
      <c r="E45" t="s">
        <v>729</v>
      </c>
      <c r="F45">
        <v>1177000</v>
      </c>
      <c r="G45" s="29"/>
      <c r="H45" t="s">
        <v>1214</v>
      </c>
      <c r="I45" s="211" t="s">
        <v>1934</v>
      </c>
      <c r="K45" s="65"/>
      <c r="L45" s="65"/>
      <c r="M45" s="39"/>
    </row>
    <row r="46" spans="1:13" s="17" customFormat="1" ht="37.5" x14ac:dyDescent="0.2">
      <c r="A46" t="s">
        <v>617</v>
      </c>
      <c r="B46" s="97" t="s">
        <v>1812</v>
      </c>
      <c r="C46" s="97" t="s">
        <v>1189</v>
      </c>
      <c r="D46" s="97" t="s">
        <v>1812</v>
      </c>
      <c r="E46" t="s">
        <v>730</v>
      </c>
      <c r="F46">
        <v>2354000</v>
      </c>
      <c r="G46" s="29"/>
      <c r="H46" t="s">
        <v>1618</v>
      </c>
      <c r="I46" s="211" t="s">
        <v>1935</v>
      </c>
      <c r="K46" s="65"/>
      <c r="L46" s="65"/>
      <c r="M46" s="39"/>
    </row>
    <row r="47" spans="1:13" s="17" customFormat="1" ht="37.5" x14ac:dyDescent="0.2">
      <c r="A47" t="s">
        <v>618</v>
      </c>
      <c r="B47" s="97" t="s">
        <v>1812</v>
      </c>
      <c r="C47" s="97" t="s">
        <v>40</v>
      </c>
      <c r="D47" s="97" t="s">
        <v>1812</v>
      </c>
      <c r="E47" t="s">
        <v>731</v>
      </c>
      <c r="F47">
        <v>14955800</v>
      </c>
      <c r="G47" s="29"/>
      <c r="H47" t="s">
        <v>1619</v>
      </c>
      <c r="I47" s="211" t="s">
        <v>1936</v>
      </c>
      <c r="K47" s="65"/>
      <c r="L47" s="65"/>
      <c r="M47" s="39"/>
    </row>
    <row r="48" spans="1:13" s="17" customFormat="1" ht="37.5" x14ac:dyDescent="0.2">
      <c r="A48" t="s">
        <v>619</v>
      </c>
      <c r="B48" s="97" t="s">
        <v>1812</v>
      </c>
      <c r="C48" s="97" t="s">
        <v>40</v>
      </c>
      <c r="D48" s="97" t="s">
        <v>1812</v>
      </c>
      <c r="E48" t="s">
        <v>732</v>
      </c>
      <c r="F48">
        <v>19941000</v>
      </c>
      <c r="G48" s="29"/>
      <c r="H48" t="s">
        <v>1619</v>
      </c>
      <c r="I48" s="211" t="s">
        <v>1936</v>
      </c>
      <c r="K48" s="65"/>
      <c r="L48" s="65"/>
      <c r="M48" s="39"/>
    </row>
    <row r="49" spans="1:13" s="17" customFormat="1" ht="37.5" x14ac:dyDescent="0.2">
      <c r="A49" t="s">
        <v>620</v>
      </c>
      <c r="B49" s="97" t="s">
        <v>1812</v>
      </c>
      <c r="C49" s="97" t="s">
        <v>40</v>
      </c>
      <c r="D49" s="97" t="s">
        <v>1812</v>
      </c>
      <c r="E49" t="s">
        <v>733</v>
      </c>
      <c r="F49">
        <v>14250000</v>
      </c>
      <c r="G49" s="29"/>
      <c r="H49" t="s">
        <v>1619</v>
      </c>
      <c r="I49" s="211" t="s">
        <v>1937</v>
      </c>
      <c r="K49" s="65"/>
      <c r="L49" s="65"/>
      <c r="M49" s="39"/>
    </row>
    <row r="50" spans="1:13" s="17" customFormat="1" ht="37.5" x14ac:dyDescent="0.2">
      <c r="A50" t="s">
        <v>621</v>
      </c>
      <c r="B50" s="97" t="s">
        <v>1812</v>
      </c>
      <c r="C50" s="97" t="s">
        <v>40</v>
      </c>
      <c r="D50" s="97" t="s">
        <v>1812</v>
      </c>
      <c r="E50" t="s">
        <v>734</v>
      </c>
      <c r="F50">
        <v>18000000</v>
      </c>
      <c r="G50" s="29"/>
      <c r="H50" t="s">
        <v>1619</v>
      </c>
      <c r="I50" s="211" t="s">
        <v>1937</v>
      </c>
      <c r="K50" s="65"/>
      <c r="L50" s="65"/>
      <c r="M50" s="39"/>
    </row>
    <row r="51" spans="1:13" s="17" customFormat="1" ht="37.5" x14ac:dyDescent="0.2">
      <c r="A51" t="s">
        <v>622</v>
      </c>
      <c r="B51" s="97" t="s">
        <v>1812</v>
      </c>
      <c r="C51" s="97" t="s">
        <v>40</v>
      </c>
      <c r="D51" s="97" t="s">
        <v>1812</v>
      </c>
      <c r="E51" t="s">
        <v>735</v>
      </c>
      <c r="F51">
        <v>4840000</v>
      </c>
      <c r="H51" t="s">
        <v>1619</v>
      </c>
      <c r="I51" s="211" t="s">
        <v>1938</v>
      </c>
      <c r="K51" s="65"/>
      <c r="L51" s="65"/>
      <c r="M51" s="39"/>
    </row>
    <row r="52" spans="1:13" s="17" customFormat="1" ht="24" customHeight="1" x14ac:dyDescent="0.2">
      <c r="A52" t="s">
        <v>623</v>
      </c>
      <c r="B52" s="97" t="s">
        <v>1812</v>
      </c>
      <c r="C52" s="97" t="s">
        <v>40</v>
      </c>
      <c r="D52" s="97" t="s">
        <v>1812</v>
      </c>
      <c r="E52" t="s">
        <v>736</v>
      </c>
      <c r="F52">
        <v>3440000</v>
      </c>
      <c r="G52"/>
      <c r="H52" t="s">
        <v>1616</v>
      </c>
      <c r="I52" t="s">
        <v>1939</v>
      </c>
      <c r="K52" s="65"/>
      <c r="L52" s="65"/>
      <c r="M52" s="39"/>
    </row>
    <row r="53" spans="1:13" s="17" customFormat="1" ht="37.5" x14ac:dyDescent="0.2">
      <c r="A53" t="s">
        <v>624</v>
      </c>
      <c r="B53" s="97" t="s">
        <v>1812</v>
      </c>
      <c r="C53" s="97" t="s">
        <v>40</v>
      </c>
      <c r="D53" s="97" t="s">
        <v>1812</v>
      </c>
      <c r="E53" t="s">
        <v>737</v>
      </c>
      <c r="F53">
        <v>46600000</v>
      </c>
      <c r="G53"/>
      <c r="H53" t="s">
        <v>1619</v>
      </c>
      <c r="I53" s="211" t="s">
        <v>1940</v>
      </c>
      <c r="K53" s="65"/>
      <c r="L53" s="65"/>
      <c r="M53" s="39"/>
    </row>
    <row r="54" spans="1:13" s="17" customFormat="1" ht="37.5" x14ac:dyDescent="0.2">
      <c r="A54" t="s">
        <v>625</v>
      </c>
      <c r="B54" s="97" t="s">
        <v>1812</v>
      </c>
      <c r="C54" s="97" t="s">
        <v>40</v>
      </c>
      <c r="D54" s="97" t="s">
        <v>1812</v>
      </c>
      <c r="E54" t="s">
        <v>738</v>
      </c>
      <c r="F54">
        <v>18522000</v>
      </c>
      <c r="G54"/>
      <c r="H54" t="s">
        <v>1214</v>
      </c>
      <c r="I54" s="211" t="s">
        <v>1941</v>
      </c>
      <c r="K54" s="65"/>
      <c r="L54" s="65"/>
      <c r="M54" s="39"/>
    </row>
    <row r="55" spans="1:13" s="17" customFormat="1" ht="37.5" x14ac:dyDescent="0.2">
      <c r="A55" t="s">
        <v>626</v>
      </c>
      <c r="B55" s="97" t="s">
        <v>1812</v>
      </c>
      <c r="C55" s="97" t="s">
        <v>40</v>
      </c>
      <c r="D55" s="97" t="s">
        <v>1812</v>
      </c>
      <c r="E55" t="s">
        <v>739</v>
      </c>
      <c r="F55">
        <v>9100000</v>
      </c>
      <c r="G55"/>
      <c r="H55" t="s">
        <v>1620</v>
      </c>
      <c r="I55" s="211" t="s">
        <v>1942</v>
      </c>
      <c r="K55" s="65"/>
      <c r="L55" s="65"/>
      <c r="M55" s="39"/>
    </row>
    <row r="56" spans="1:13" s="17" customFormat="1" ht="37.5" x14ac:dyDescent="0.2">
      <c r="A56" t="s">
        <v>627</v>
      </c>
      <c r="B56" s="97" t="s">
        <v>1812</v>
      </c>
      <c r="C56" s="97" t="s">
        <v>40</v>
      </c>
      <c r="D56" s="97" t="s">
        <v>1812</v>
      </c>
      <c r="E56" t="s">
        <v>740</v>
      </c>
      <c r="F56">
        <v>6500000</v>
      </c>
      <c r="G56"/>
      <c r="H56" t="s">
        <v>1621</v>
      </c>
      <c r="I56" s="211" t="s">
        <v>1943</v>
      </c>
      <c r="K56" s="65"/>
      <c r="L56" s="65"/>
      <c r="M56" s="39"/>
    </row>
    <row r="57" spans="1:13" s="17" customFormat="1" ht="37.5" x14ac:dyDescent="0.2">
      <c r="A57" t="s">
        <v>628</v>
      </c>
      <c r="B57" s="97" t="s">
        <v>1812</v>
      </c>
      <c r="C57" s="97" t="s">
        <v>40</v>
      </c>
      <c r="D57" s="97" t="s">
        <v>1812</v>
      </c>
      <c r="E57" t="s">
        <v>741</v>
      </c>
      <c r="F57">
        <v>3000000</v>
      </c>
      <c r="G57"/>
      <c r="H57" t="s">
        <v>1214</v>
      </c>
      <c r="I57" s="211" t="s">
        <v>1943</v>
      </c>
      <c r="K57" s="65"/>
      <c r="L57" s="65"/>
      <c r="M57" s="39"/>
    </row>
    <row r="58" spans="1:13" s="17" customFormat="1" ht="37.5" x14ac:dyDescent="0.2">
      <c r="A58" t="s">
        <v>629</v>
      </c>
      <c r="B58" s="97" t="s">
        <v>1812</v>
      </c>
      <c r="C58" s="97" t="s">
        <v>40</v>
      </c>
      <c r="D58" s="97" t="s">
        <v>1812</v>
      </c>
      <c r="E58" t="s">
        <v>743</v>
      </c>
      <c r="F58">
        <v>3150000</v>
      </c>
      <c r="G58"/>
      <c r="H58" t="s">
        <v>1214</v>
      </c>
      <c r="I58" s="211" t="s">
        <v>1943</v>
      </c>
      <c r="K58" s="65"/>
      <c r="L58" s="65"/>
      <c r="M58" s="39"/>
    </row>
    <row r="60" spans="1:13" x14ac:dyDescent="0.2">
      <c r="A60" t="str">
        <f>+A58</f>
        <v>48</v>
      </c>
      <c r="E60" t="s">
        <v>1169</v>
      </c>
      <c r="F60">
        <f>SUM(F11:F59)</f>
        <v>178636600</v>
      </c>
    </row>
    <row r="61" spans="1:13" x14ac:dyDescent="0.2">
      <c r="E61" t="s">
        <v>1229</v>
      </c>
    </row>
    <row r="62" spans="1:13" s="17" customFormat="1" ht="37.5" x14ac:dyDescent="0.35">
      <c r="A62" t="s">
        <v>69</v>
      </c>
      <c r="B62" s="97" t="s">
        <v>1812</v>
      </c>
      <c r="C62" s="97" t="s">
        <v>40</v>
      </c>
      <c r="D62" s="97" t="s">
        <v>1812</v>
      </c>
      <c r="E62" t="s">
        <v>742</v>
      </c>
      <c r="F62">
        <v>279145100</v>
      </c>
      <c r="G62" s="29"/>
      <c r="H62" t="s">
        <v>1622</v>
      </c>
      <c r="I62" t="s">
        <v>1944</v>
      </c>
      <c r="K62" s="65"/>
      <c r="L62" s="65"/>
      <c r="M62" s="39"/>
    </row>
    <row r="63" spans="1:13" ht="18.75" x14ac:dyDescent="0.2">
      <c r="D63" s="97"/>
    </row>
    <row r="64" spans="1:13" ht="25.5" customHeight="1" x14ac:dyDescent="0.2">
      <c r="A64" t="str">
        <f>+A62</f>
        <v>1</v>
      </c>
      <c r="E64" t="s">
        <v>1386</v>
      </c>
      <c r="F64">
        <f>SUM(F62:F63)</f>
        <v>279145100</v>
      </c>
      <c r="G64">
        <f>SUM(G59:G63)</f>
        <v>0</v>
      </c>
    </row>
    <row r="65" spans="1:67" x14ac:dyDescent="0.2">
      <c r="A65">
        <f>+A64+A60</f>
        <v>49</v>
      </c>
      <c r="E65" t="s">
        <v>36</v>
      </c>
      <c r="F65">
        <f>+F64+F60</f>
        <v>457781700</v>
      </c>
      <c r="G65">
        <f>+G64</f>
        <v>0</v>
      </c>
    </row>
    <row r="66" spans="1:67" s="191" customFormat="1" ht="18.75" x14ac:dyDescent="0.2">
      <c r="A66"/>
      <c r="B66"/>
      <c r="C66"/>
      <c r="D66"/>
      <c r="E66" s="201" t="s">
        <v>8</v>
      </c>
      <c r="F66"/>
      <c r="G66"/>
      <c r="H66"/>
      <c r="I66"/>
    </row>
    <row r="67" spans="1:67" s="191" customFormat="1" ht="18.75" x14ac:dyDescent="0.2">
      <c r="A67"/>
      <c r="B67"/>
      <c r="C67"/>
      <c r="D67"/>
      <c r="E67" s="165" t="s">
        <v>1228</v>
      </c>
      <c r="F67"/>
      <c r="G67"/>
      <c r="H67"/>
      <c r="I67"/>
      <c r="K67" s="192"/>
      <c r="L67" s="192"/>
    </row>
    <row r="68" spans="1:67" s="17" customFormat="1" ht="18.75" x14ac:dyDescent="0.2">
      <c r="A68" s="97">
        <v>1</v>
      </c>
      <c r="B68" s="97" t="s">
        <v>40</v>
      </c>
      <c r="C68" s="97" t="s">
        <v>40</v>
      </c>
      <c r="D68" s="97" t="s">
        <v>40</v>
      </c>
      <c r="E68" t="s">
        <v>744</v>
      </c>
      <c r="F68">
        <v>6480000</v>
      </c>
      <c r="G68"/>
      <c r="H68" t="s">
        <v>1215</v>
      </c>
      <c r="I68" s="211" t="s">
        <v>1945</v>
      </c>
      <c r="J68" s="39"/>
      <c r="K68" s="116"/>
      <c r="L68" s="116"/>
      <c r="M68" s="117"/>
    </row>
    <row r="69" spans="1:67" s="17" customFormat="1" ht="37.5" x14ac:dyDescent="0.2">
      <c r="A69" s="97">
        <v>2</v>
      </c>
      <c r="B69" s="97" t="s">
        <v>1812</v>
      </c>
      <c r="C69" s="97" t="s">
        <v>40</v>
      </c>
      <c r="D69" s="97" t="s">
        <v>1812</v>
      </c>
      <c r="E69" t="s">
        <v>745</v>
      </c>
      <c r="F69">
        <v>33430300</v>
      </c>
      <c r="G69"/>
      <c r="H69" t="s">
        <v>1623</v>
      </c>
      <c r="I69" s="211" t="s">
        <v>1946</v>
      </c>
      <c r="J69" s="39"/>
      <c r="K69" s="116"/>
      <c r="L69" s="116"/>
      <c r="M69" s="117"/>
    </row>
    <row r="70" spans="1:67" s="191" customFormat="1" ht="18.75" x14ac:dyDescent="0.2">
      <c r="A70"/>
      <c r="B70"/>
      <c r="C70" s="97"/>
      <c r="D70" s="97"/>
      <c r="E70"/>
      <c r="F70"/>
      <c r="G70"/>
      <c r="H70"/>
      <c r="I70"/>
      <c r="K70" s="192"/>
      <c r="L70" s="192"/>
    </row>
    <row r="71" spans="1:67" s="193" customFormat="1" ht="18.75" x14ac:dyDescent="0.2">
      <c r="A71">
        <f>+A69</f>
        <v>2</v>
      </c>
      <c r="B71"/>
      <c r="C71"/>
      <c r="D71"/>
      <c r="E71" t="s">
        <v>1173</v>
      </c>
      <c r="F71">
        <f>SUM(F68:F70)</f>
        <v>39910300</v>
      </c>
      <c r="G71">
        <f>SUM(G68:G70)</f>
        <v>0</v>
      </c>
      <c r="H71"/>
      <c r="I71">
        <f>SUM(H68:H70)</f>
        <v>0</v>
      </c>
      <c r="J71"/>
      <c r="M71"/>
    </row>
    <row r="72" spans="1:67" s="192" customFormat="1" ht="18.75" x14ac:dyDescent="0.2">
      <c r="A72">
        <f>+A71</f>
        <v>2</v>
      </c>
      <c r="B72"/>
      <c r="C72"/>
      <c r="D72"/>
      <c r="E72" t="s">
        <v>27</v>
      </c>
      <c r="F72">
        <f>+F71</f>
        <v>39910300</v>
      </c>
      <c r="G72"/>
      <c r="H72"/>
      <c r="I72"/>
      <c r="J72" s="194"/>
      <c r="K72"/>
      <c r="L72"/>
      <c r="M72"/>
    </row>
    <row r="73" spans="1:67" ht="18.75" x14ac:dyDescent="0.3">
      <c r="A73">
        <f>+A72+A65</f>
        <v>51</v>
      </c>
      <c r="E73" t="s">
        <v>1190</v>
      </c>
      <c r="F73">
        <f>+F72+F65</f>
        <v>497692000</v>
      </c>
      <c r="J73" s="190"/>
    </row>
    <row r="74" spans="1:67" s="191" customFormat="1" ht="18.75" x14ac:dyDescent="0.2">
      <c r="A74"/>
      <c r="B74"/>
      <c r="C74"/>
      <c r="D74"/>
      <c r="E74"/>
      <c r="F74"/>
      <c r="G74"/>
      <c r="H74"/>
      <c r="I74"/>
    </row>
    <row r="75" spans="1:67" s="191" customFormat="1" ht="18.75" x14ac:dyDescent="0.2">
      <c r="A75"/>
      <c r="B75"/>
      <c r="C75"/>
      <c r="D75"/>
      <c r="E75"/>
      <c r="F75"/>
      <c r="G75"/>
      <c r="H75"/>
      <c r="I75"/>
      <c r="J75"/>
      <c r="K75"/>
    </row>
    <row r="76" spans="1:67" ht="18.75" x14ac:dyDescent="0.3">
      <c r="J76" s="190"/>
    </row>
    <row r="77" spans="1:67" s="198" customFormat="1" ht="18.75" x14ac:dyDescent="0.3">
      <c r="A77"/>
      <c r="B77"/>
      <c r="C77"/>
      <c r="D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</row>
    <row r="78" spans="1:67" s="198" customFormat="1" ht="18.75" x14ac:dyDescent="0.3">
      <c r="A78"/>
      <c r="B78"/>
      <c r="C78"/>
      <c r="D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</row>
    <row r="79" spans="1:67" s="198" customFormat="1" ht="18.75" x14ac:dyDescent="0.3">
      <c r="A79"/>
      <c r="B79"/>
      <c r="C79"/>
      <c r="D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</row>
    <row r="80" spans="1:67" s="198" customFormat="1" ht="18.75" x14ac:dyDescent="0.3">
      <c r="A80"/>
      <c r="B80"/>
      <c r="C80"/>
      <c r="D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</row>
  </sheetData>
  <autoFilter ref="A8:BO80"/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  <rowBreaks count="1" manualBreakCount="1">
    <brk id="5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E13"/>
  <sheetViews>
    <sheetView workbookViewId="0">
      <selection activeCell="G11" sqref="G11"/>
    </sheetView>
  </sheetViews>
  <sheetFormatPr defaultRowHeight="12.75" x14ac:dyDescent="0.2"/>
  <cols>
    <col min="2" max="2" width="11.140625" customWidth="1"/>
    <col min="3" max="3" width="19.7109375" bestFit="1" customWidth="1"/>
    <col min="4" max="4" width="20.5703125" customWidth="1"/>
  </cols>
  <sheetData>
    <row r="4" spans="1:5" x14ac:dyDescent="0.2">
      <c r="A4" t="s">
        <v>16</v>
      </c>
      <c r="B4" t="s">
        <v>153</v>
      </c>
      <c r="C4" t="s">
        <v>172</v>
      </c>
      <c r="D4" t="s">
        <v>173</v>
      </c>
    </row>
    <row r="5" spans="1:5" x14ac:dyDescent="0.2">
      <c r="A5">
        <v>1</v>
      </c>
      <c r="B5" t="s">
        <v>174</v>
      </c>
      <c r="C5">
        <v>7</v>
      </c>
      <c r="D5">
        <v>152633990</v>
      </c>
      <c r="E5" s="239"/>
    </row>
    <row r="6" spans="1:5" ht="18.75" x14ac:dyDescent="0.2">
      <c r="A6">
        <v>2</v>
      </c>
      <c r="B6" t="s">
        <v>10</v>
      </c>
      <c r="C6">
        <v>1</v>
      </c>
      <c r="D6" s="82">
        <v>5058500</v>
      </c>
      <c r="E6" s="239"/>
    </row>
    <row r="7" spans="1:5" x14ac:dyDescent="0.2">
      <c r="A7">
        <v>3</v>
      </c>
      <c r="B7" t="s">
        <v>20</v>
      </c>
      <c r="C7">
        <v>3</v>
      </c>
      <c r="D7">
        <v>2208800</v>
      </c>
      <c r="E7" s="239"/>
    </row>
    <row r="8" spans="1:5" ht="18.75" x14ac:dyDescent="0.2">
      <c r="A8">
        <v>4</v>
      </c>
      <c r="B8" t="s">
        <v>5</v>
      </c>
      <c r="C8">
        <v>5</v>
      </c>
      <c r="D8" s="9">
        <v>101720000</v>
      </c>
      <c r="E8" s="239"/>
    </row>
    <row r="9" spans="1:5" ht="18.75" x14ac:dyDescent="0.2">
      <c r="A9">
        <v>5</v>
      </c>
      <c r="B9" t="s">
        <v>3</v>
      </c>
      <c r="C9">
        <v>1</v>
      </c>
      <c r="D9" s="10">
        <v>5600000</v>
      </c>
      <c r="E9" s="239"/>
    </row>
    <row r="10" spans="1:5" x14ac:dyDescent="0.2">
      <c r="A10">
        <v>6</v>
      </c>
      <c r="B10" t="s">
        <v>2</v>
      </c>
      <c r="C10">
        <v>4</v>
      </c>
      <c r="D10">
        <v>48182500</v>
      </c>
      <c r="E10" s="239"/>
    </row>
    <row r="11" spans="1:5" x14ac:dyDescent="0.2">
      <c r="A11">
        <v>7</v>
      </c>
      <c r="B11" t="s">
        <v>19</v>
      </c>
      <c r="C11">
        <v>1</v>
      </c>
      <c r="D11">
        <v>24900000</v>
      </c>
      <c r="E11" s="239"/>
    </row>
    <row r="12" spans="1:5" ht="18.75" x14ac:dyDescent="0.3">
      <c r="D12" s="237"/>
      <c r="E12" s="239"/>
    </row>
    <row r="13" spans="1:5" x14ac:dyDescent="0.2">
      <c r="B13" t="s">
        <v>130</v>
      </c>
      <c r="C13">
        <f>SUM(C5:C12)</f>
        <v>22</v>
      </c>
      <c r="D13">
        <f>SUM(D5:D12)</f>
        <v>340303790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F0"/>
  </sheetPr>
  <dimension ref="A1:BO82"/>
  <sheetViews>
    <sheetView view="pageBreakPreview" zoomScale="85" zoomScaleNormal="100" zoomScaleSheetLayoutView="85" workbookViewId="0">
      <pane ySplit="7" topLeftCell="A68" activePane="bottomLeft" state="frozen"/>
      <selection activeCell="K12" sqref="K12"/>
      <selection pane="bottomLeft" activeCell="A68" sqref="A68:IV68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48.5703125" customWidth="1"/>
    <col min="6" max="6" width="17.42578125" customWidth="1"/>
    <col min="7" max="7" width="11.7109375" customWidth="1"/>
    <col min="8" max="8" width="41.85546875" customWidth="1"/>
    <col min="9" max="9" width="40.57031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13" ht="68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14</v>
      </c>
    </row>
    <row r="9" spans="1:13" ht="18.75" x14ac:dyDescent="0.3">
      <c r="A9" s="174"/>
      <c r="B9" s="175"/>
      <c r="C9" s="175"/>
      <c r="D9" s="175"/>
      <c r="E9" s="15" t="s">
        <v>30</v>
      </c>
    </row>
    <row r="10" spans="1:13" ht="18.75" x14ac:dyDescent="0.3">
      <c r="A10" s="174"/>
      <c r="B10" s="175"/>
      <c r="C10" s="175"/>
      <c r="D10" s="175"/>
      <c r="E10" s="165" t="s">
        <v>1228</v>
      </c>
    </row>
    <row r="11" spans="1:13" s="17" customFormat="1" ht="56.25" x14ac:dyDescent="0.2">
      <c r="A11">
        <v>1</v>
      </c>
      <c r="B11" s="97" t="s">
        <v>1292</v>
      </c>
      <c r="C11" t="s">
        <v>1291</v>
      </c>
      <c r="D11" s="97" t="s">
        <v>1292</v>
      </c>
      <c r="E11" t="s">
        <v>761</v>
      </c>
      <c r="F11">
        <v>478000</v>
      </c>
      <c r="G11" s="16"/>
      <c r="H11" t="s">
        <v>1693</v>
      </c>
      <c r="I11" s="15" t="s">
        <v>2051</v>
      </c>
      <c r="J11" s="65"/>
      <c r="K11" s="39"/>
    </row>
    <row r="12" spans="1:13" s="17" customFormat="1" ht="56.25" x14ac:dyDescent="0.2">
      <c r="A12">
        <v>2</v>
      </c>
      <c r="B12" s="97" t="s">
        <v>1293</v>
      </c>
      <c r="C12" t="s">
        <v>1291</v>
      </c>
      <c r="D12" s="97" t="s">
        <v>1293</v>
      </c>
      <c r="E12" t="s">
        <v>762</v>
      </c>
      <c r="F12">
        <v>216000</v>
      </c>
      <c r="G12" s="16"/>
      <c r="H12" t="s">
        <v>1694</v>
      </c>
      <c r="I12" s="15" t="s">
        <v>15</v>
      </c>
      <c r="J12" s="65"/>
      <c r="K12" s="39"/>
    </row>
    <row r="13" spans="1:13" s="17" customFormat="1" ht="18.75" x14ac:dyDescent="0.2">
      <c r="A13">
        <v>3</v>
      </c>
      <c r="B13" s="97" t="s">
        <v>1294</v>
      </c>
      <c r="C13" t="s">
        <v>1291</v>
      </c>
      <c r="D13" s="97" t="s">
        <v>1294</v>
      </c>
      <c r="E13" t="s">
        <v>763</v>
      </c>
      <c r="F13">
        <v>1288000</v>
      </c>
      <c r="G13" s="16"/>
      <c r="H13" t="s">
        <v>1695</v>
      </c>
      <c r="I13" s="15" t="s">
        <v>15</v>
      </c>
      <c r="J13" s="65"/>
      <c r="K13" s="39"/>
    </row>
    <row r="14" spans="1:13" s="17" customFormat="1" ht="75" x14ac:dyDescent="0.2">
      <c r="A14">
        <v>4</v>
      </c>
      <c r="B14" s="97" t="s">
        <v>1295</v>
      </c>
      <c r="C14" s="97" t="s">
        <v>1193</v>
      </c>
      <c r="D14" s="97" t="s">
        <v>1295</v>
      </c>
      <c r="E14" t="s">
        <v>764</v>
      </c>
      <c r="F14">
        <v>1395000</v>
      </c>
      <c r="G14" s="16"/>
      <c r="H14" t="s">
        <v>1696</v>
      </c>
      <c r="I14" t="s">
        <v>2052</v>
      </c>
      <c r="J14" s="65"/>
      <c r="K14" s="39"/>
    </row>
    <row r="15" spans="1:13" s="17" customFormat="1" ht="75" x14ac:dyDescent="0.2">
      <c r="A15">
        <v>5</v>
      </c>
      <c r="B15" s="97" t="s">
        <v>1295</v>
      </c>
      <c r="C15" s="97" t="s">
        <v>1193</v>
      </c>
      <c r="D15" s="97" t="s">
        <v>1295</v>
      </c>
      <c r="E15" t="s">
        <v>765</v>
      </c>
      <c r="F15">
        <v>190000</v>
      </c>
      <c r="G15" s="16"/>
      <c r="H15" t="s">
        <v>1697</v>
      </c>
      <c r="I15" t="s">
        <v>2053</v>
      </c>
      <c r="J15" s="65"/>
      <c r="K15" s="39"/>
    </row>
    <row r="16" spans="1:13" s="17" customFormat="1" ht="75" x14ac:dyDescent="0.2">
      <c r="A16">
        <v>6</v>
      </c>
      <c r="B16" s="97" t="s">
        <v>1295</v>
      </c>
      <c r="C16" s="97" t="s">
        <v>1193</v>
      </c>
      <c r="D16" s="97" t="s">
        <v>1295</v>
      </c>
      <c r="E16" t="s">
        <v>766</v>
      </c>
      <c r="F16">
        <v>35900</v>
      </c>
      <c r="G16" s="16"/>
      <c r="H16" t="s">
        <v>1698</v>
      </c>
      <c r="I16" t="s">
        <v>2053</v>
      </c>
      <c r="J16" s="65"/>
      <c r="K16" s="39"/>
    </row>
    <row r="17" spans="1:11" s="17" customFormat="1" ht="75" x14ac:dyDescent="0.2">
      <c r="A17">
        <v>7</v>
      </c>
      <c r="B17" s="97" t="s">
        <v>14</v>
      </c>
      <c r="C17" s="97" t="s">
        <v>1193</v>
      </c>
      <c r="D17" s="97" t="s">
        <v>14</v>
      </c>
      <c r="E17" t="s">
        <v>767</v>
      </c>
      <c r="F17">
        <v>160000</v>
      </c>
      <c r="G17" s="16"/>
      <c r="H17" t="s">
        <v>1698</v>
      </c>
      <c r="I17" t="s">
        <v>2053</v>
      </c>
      <c r="J17" s="65"/>
      <c r="K17" s="39"/>
    </row>
    <row r="18" spans="1:11" s="17" customFormat="1" ht="75" x14ac:dyDescent="0.2">
      <c r="A18">
        <v>8</v>
      </c>
      <c r="B18" s="97" t="s">
        <v>1295</v>
      </c>
      <c r="C18" s="97" t="s">
        <v>1193</v>
      </c>
      <c r="D18" s="97" t="s">
        <v>1295</v>
      </c>
      <c r="E18" t="s">
        <v>768</v>
      </c>
      <c r="F18">
        <v>210000</v>
      </c>
      <c r="G18" s="16"/>
      <c r="H18" t="s">
        <v>1697</v>
      </c>
      <c r="I18" t="s">
        <v>2053</v>
      </c>
      <c r="J18" s="65"/>
      <c r="K18" s="39"/>
    </row>
    <row r="19" spans="1:11" s="17" customFormat="1" ht="75" x14ac:dyDescent="0.2">
      <c r="A19">
        <v>9</v>
      </c>
      <c r="B19" s="97" t="s">
        <v>1295</v>
      </c>
      <c r="C19" s="97" t="s">
        <v>1193</v>
      </c>
      <c r="D19" s="97" t="s">
        <v>1295</v>
      </c>
      <c r="E19" t="s">
        <v>769</v>
      </c>
      <c r="F19">
        <v>39500</v>
      </c>
      <c r="G19" s="16"/>
      <c r="H19" t="s">
        <v>1697</v>
      </c>
      <c r="I19" t="s">
        <v>2053</v>
      </c>
      <c r="J19" s="65"/>
      <c r="K19" s="39"/>
    </row>
    <row r="20" spans="1:11" s="17" customFormat="1" ht="75" x14ac:dyDescent="0.2">
      <c r="A20">
        <v>10</v>
      </c>
      <c r="B20" s="97" t="s">
        <v>14</v>
      </c>
      <c r="C20" s="97" t="s">
        <v>1193</v>
      </c>
      <c r="D20" s="97" t="s">
        <v>14</v>
      </c>
      <c r="E20" t="s">
        <v>770</v>
      </c>
      <c r="F20">
        <v>39500</v>
      </c>
      <c r="G20" s="16"/>
      <c r="H20" t="s">
        <v>1697</v>
      </c>
      <c r="I20" t="s">
        <v>2053</v>
      </c>
      <c r="J20" s="65"/>
      <c r="K20" s="39"/>
    </row>
    <row r="21" spans="1:11" s="17" customFormat="1" ht="75" x14ac:dyDescent="0.2">
      <c r="A21">
        <v>11</v>
      </c>
      <c r="B21" s="97" t="s">
        <v>1295</v>
      </c>
      <c r="C21" s="97" t="s">
        <v>1193</v>
      </c>
      <c r="D21" s="97" t="s">
        <v>1295</v>
      </c>
      <c r="E21" t="s">
        <v>771</v>
      </c>
      <c r="F21">
        <v>36000</v>
      </c>
      <c r="G21" s="16"/>
      <c r="H21" t="s">
        <v>1697</v>
      </c>
      <c r="I21" t="s">
        <v>2053</v>
      </c>
      <c r="J21" s="65"/>
      <c r="K21" s="39"/>
    </row>
    <row r="22" spans="1:11" s="17" customFormat="1" ht="75" x14ac:dyDescent="0.2">
      <c r="A22">
        <v>12</v>
      </c>
      <c r="B22" s="97" t="s">
        <v>1295</v>
      </c>
      <c r="C22" s="97" t="s">
        <v>1193</v>
      </c>
      <c r="D22" s="97" t="s">
        <v>1295</v>
      </c>
      <c r="E22" t="s">
        <v>772</v>
      </c>
      <c r="F22">
        <v>32000</v>
      </c>
      <c r="G22" s="16"/>
      <c r="H22" t="s">
        <v>1697</v>
      </c>
      <c r="I22" t="s">
        <v>2053</v>
      </c>
      <c r="J22" s="65"/>
      <c r="K22" s="39"/>
    </row>
    <row r="23" spans="1:11" s="17" customFormat="1" ht="75" x14ac:dyDescent="0.2">
      <c r="A23">
        <v>13</v>
      </c>
      <c r="B23" s="97" t="s">
        <v>1295</v>
      </c>
      <c r="C23" s="97" t="s">
        <v>1193</v>
      </c>
      <c r="D23" s="97" t="s">
        <v>1295</v>
      </c>
      <c r="E23" t="s">
        <v>773</v>
      </c>
      <c r="F23">
        <v>27000</v>
      </c>
      <c r="G23" s="16"/>
      <c r="H23" t="s">
        <v>1697</v>
      </c>
      <c r="I23" t="s">
        <v>2053</v>
      </c>
      <c r="J23" s="65"/>
      <c r="K23" s="39"/>
    </row>
    <row r="24" spans="1:11" s="17" customFormat="1" ht="75" x14ac:dyDescent="0.2">
      <c r="A24">
        <v>14</v>
      </c>
      <c r="B24" s="97" t="s">
        <v>1295</v>
      </c>
      <c r="C24" s="97" t="s">
        <v>1193</v>
      </c>
      <c r="D24" s="97" t="s">
        <v>1295</v>
      </c>
      <c r="E24" t="s">
        <v>774</v>
      </c>
      <c r="F24">
        <v>19000</v>
      </c>
      <c r="G24" s="16"/>
      <c r="H24" t="s">
        <v>1697</v>
      </c>
      <c r="I24" t="s">
        <v>2053</v>
      </c>
      <c r="J24" s="65"/>
      <c r="K24" s="39"/>
    </row>
    <row r="25" spans="1:11" s="17" customFormat="1" ht="75" x14ac:dyDescent="0.2">
      <c r="A25">
        <v>15</v>
      </c>
      <c r="B25" s="97" t="s">
        <v>1295</v>
      </c>
      <c r="C25" s="97" t="s">
        <v>1193</v>
      </c>
      <c r="D25" s="97" t="s">
        <v>1295</v>
      </c>
      <c r="E25" t="s">
        <v>775</v>
      </c>
      <c r="F25">
        <v>9000</v>
      </c>
      <c r="G25" s="16"/>
      <c r="H25" t="s">
        <v>1697</v>
      </c>
      <c r="I25" t="s">
        <v>2053</v>
      </c>
      <c r="J25" s="65"/>
      <c r="K25" s="39"/>
    </row>
    <row r="26" spans="1:11" s="17" customFormat="1" ht="75" x14ac:dyDescent="0.2">
      <c r="A26">
        <v>16</v>
      </c>
      <c r="B26" s="97" t="s">
        <v>1295</v>
      </c>
      <c r="C26" s="97" t="s">
        <v>1193</v>
      </c>
      <c r="D26" s="97" t="s">
        <v>1295</v>
      </c>
      <c r="E26" t="s">
        <v>776</v>
      </c>
      <c r="F26">
        <v>32000</v>
      </c>
      <c r="G26" s="16"/>
      <c r="H26" t="s">
        <v>1697</v>
      </c>
      <c r="I26" t="s">
        <v>2053</v>
      </c>
      <c r="J26" s="65"/>
      <c r="K26" s="39"/>
    </row>
    <row r="27" spans="1:11" s="17" customFormat="1" ht="75" x14ac:dyDescent="0.2">
      <c r="A27">
        <v>17</v>
      </c>
      <c r="B27" s="97" t="s">
        <v>1295</v>
      </c>
      <c r="C27" s="97" t="s">
        <v>1193</v>
      </c>
      <c r="D27" s="97" t="s">
        <v>1295</v>
      </c>
      <c r="E27" t="s">
        <v>777</v>
      </c>
      <c r="F27">
        <v>8500</v>
      </c>
      <c r="G27" s="16"/>
      <c r="H27" t="s">
        <v>1697</v>
      </c>
      <c r="I27" t="s">
        <v>2053</v>
      </c>
      <c r="J27" s="65"/>
      <c r="K27" s="39"/>
    </row>
    <row r="28" spans="1:11" s="17" customFormat="1" ht="75" x14ac:dyDescent="0.2">
      <c r="A28">
        <v>18</v>
      </c>
      <c r="B28" s="97" t="s">
        <v>1295</v>
      </c>
      <c r="C28" s="97" t="s">
        <v>1193</v>
      </c>
      <c r="D28" s="97" t="s">
        <v>1295</v>
      </c>
      <c r="E28" t="s">
        <v>778</v>
      </c>
      <c r="F28">
        <v>33000</v>
      </c>
      <c r="G28" s="16"/>
      <c r="H28" t="s">
        <v>1697</v>
      </c>
      <c r="I28" t="s">
        <v>2053</v>
      </c>
      <c r="J28" s="65"/>
      <c r="K28" s="39"/>
    </row>
    <row r="29" spans="1:11" s="17" customFormat="1" ht="75" x14ac:dyDescent="0.2">
      <c r="A29">
        <v>19</v>
      </c>
      <c r="B29" s="97" t="s">
        <v>1295</v>
      </c>
      <c r="C29" s="97" t="s">
        <v>1193</v>
      </c>
      <c r="D29" s="97" t="s">
        <v>1295</v>
      </c>
      <c r="E29" t="s">
        <v>779</v>
      </c>
      <c r="F29">
        <v>31600</v>
      </c>
      <c r="G29" s="16"/>
      <c r="H29" t="s">
        <v>1697</v>
      </c>
      <c r="I29" t="s">
        <v>2053</v>
      </c>
      <c r="J29" s="65"/>
      <c r="K29" s="39"/>
    </row>
    <row r="30" spans="1:11" s="17" customFormat="1" ht="75" x14ac:dyDescent="0.2">
      <c r="A30">
        <v>20</v>
      </c>
      <c r="B30" s="97" t="s">
        <v>1295</v>
      </c>
      <c r="C30" s="97" t="s">
        <v>1193</v>
      </c>
      <c r="D30" s="97" t="s">
        <v>1295</v>
      </c>
      <c r="E30" t="s">
        <v>780</v>
      </c>
      <c r="F30">
        <v>35000</v>
      </c>
      <c r="G30" s="16"/>
      <c r="H30" t="s">
        <v>1697</v>
      </c>
      <c r="I30" t="s">
        <v>2053</v>
      </c>
      <c r="J30" s="65"/>
      <c r="K30" s="39"/>
    </row>
    <row r="31" spans="1:11" s="17" customFormat="1" ht="75" x14ac:dyDescent="0.2">
      <c r="A31">
        <v>21</v>
      </c>
      <c r="B31" s="97" t="s">
        <v>1295</v>
      </c>
      <c r="C31" s="97" t="s">
        <v>1193</v>
      </c>
      <c r="D31" s="97" t="s">
        <v>1295</v>
      </c>
      <c r="E31" t="s">
        <v>781</v>
      </c>
      <c r="F31">
        <v>43000</v>
      </c>
      <c r="G31" s="16"/>
      <c r="H31" t="s">
        <v>1697</v>
      </c>
      <c r="I31" t="s">
        <v>2053</v>
      </c>
      <c r="J31" s="65"/>
      <c r="K31" s="39"/>
    </row>
    <row r="32" spans="1:11" s="17" customFormat="1" ht="56.25" x14ac:dyDescent="0.2">
      <c r="A32">
        <v>22</v>
      </c>
      <c r="B32" s="97" t="s">
        <v>14</v>
      </c>
      <c r="C32" s="97" t="s">
        <v>1194</v>
      </c>
      <c r="D32" s="97"/>
      <c r="E32" t="s">
        <v>782</v>
      </c>
      <c r="F32">
        <v>25800</v>
      </c>
      <c r="G32" s="16"/>
      <c r="H32" t="s">
        <v>1699</v>
      </c>
      <c r="I32" t="s">
        <v>15</v>
      </c>
      <c r="J32" s="65"/>
      <c r="K32" s="39"/>
    </row>
    <row r="33" spans="1:12" s="17" customFormat="1" ht="56.25" x14ac:dyDescent="0.2">
      <c r="A33">
        <v>23</v>
      </c>
      <c r="B33" s="97" t="s">
        <v>1296</v>
      </c>
      <c r="C33" s="97" t="s">
        <v>1194</v>
      </c>
      <c r="D33" s="97"/>
      <c r="E33" t="s">
        <v>783</v>
      </c>
      <c r="F33">
        <v>40000</v>
      </c>
      <c r="G33" s="16"/>
      <c r="H33" t="s">
        <v>1700</v>
      </c>
      <c r="I33" t="s">
        <v>2054</v>
      </c>
      <c r="J33" s="65"/>
      <c r="K33" s="39"/>
    </row>
    <row r="34" spans="1:12" s="17" customFormat="1" ht="56.25" x14ac:dyDescent="0.2">
      <c r="A34">
        <v>24</v>
      </c>
      <c r="B34" s="97" t="s">
        <v>1296</v>
      </c>
      <c r="C34" s="97" t="s">
        <v>1194</v>
      </c>
      <c r="D34" s="97" t="s">
        <v>1296</v>
      </c>
      <c r="E34" t="s">
        <v>784</v>
      </c>
      <c r="F34">
        <v>65000</v>
      </c>
      <c r="G34" s="16"/>
      <c r="H34" t="s">
        <v>1700</v>
      </c>
      <c r="I34" t="s">
        <v>15</v>
      </c>
      <c r="J34" s="65"/>
      <c r="K34" s="39"/>
    </row>
    <row r="35" spans="1:12" s="17" customFormat="1" ht="37.5" x14ac:dyDescent="0.2">
      <c r="A35">
        <v>25</v>
      </c>
      <c r="B35" s="97" t="s">
        <v>1294</v>
      </c>
      <c r="C35" s="97" t="s">
        <v>1192</v>
      </c>
      <c r="D35" s="97" t="s">
        <v>1294</v>
      </c>
      <c r="E35" t="s">
        <v>785</v>
      </c>
      <c r="F35">
        <v>3226000</v>
      </c>
      <c r="G35" s="16"/>
      <c r="H35" t="s">
        <v>1701</v>
      </c>
      <c r="I35" t="s">
        <v>2055</v>
      </c>
    </row>
    <row r="36" spans="1:12" s="17" customFormat="1" ht="37.5" x14ac:dyDescent="0.2">
      <c r="A36">
        <v>26</v>
      </c>
      <c r="B36" s="97" t="s">
        <v>1294</v>
      </c>
      <c r="C36" s="97" t="s">
        <v>1192</v>
      </c>
      <c r="D36" s="97" t="s">
        <v>1294</v>
      </c>
      <c r="E36" t="s">
        <v>786</v>
      </c>
      <c r="F36">
        <v>2361000</v>
      </c>
      <c r="G36" s="16"/>
      <c r="H36" t="s">
        <v>1702</v>
      </c>
      <c r="I36" t="s">
        <v>2056</v>
      </c>
    </row>
    <row r="37" spans="1:12" s="17" customFormat="1" ht="56.25" x14ac:dyDescent="0.2">
      <c r="A37">
        <v>27</v>
      </c>
      <c r="B37" s="97" t="s">
        <v>1294</v>
      </c>
      <c r="C37" s="97" t="s">
        <v>1194</v>
      </c>
      <c r="D37" s="97" t="s">
        <v>1294</v>
      </c>
      <c r="E37" t="s">
        <v>787</v>
      </c>
      <c r="F37">
        <v>3000000</v>
      </c>
      <c r="G37" s="16"/>
      <c r="H37" t="s">
        <v>1703</v>
      </c>
      <c r="I37" t="s">
        <v>2057</v>
      </c>
    </row>
    <row r="40" spans="1:12" x14ac:dyDescent="0.2">
      <c r="A40">
        <f>+A37</f>
        <v>27</v>
      </c>
      <c r="E40" t="s">
        <v>1169</v>
      </c>
      <c r="F40">
        <f>SUM(F11:F39)</f>
        <v>13075800</v>
      </c>
    </row>
    <row r="41" spans="1:12" x14ac:dyDescent="0.2">
      <c r="A41">
        <f>+A40</f>
        <v>27</v>
      </c>
      <c r="E41" t="s">
        <v>36</v>
      </c>
      <c r="F41">
        <f>+F40</f>
        <v>13075800</v>
      </c>
    </row>
    <row r="42" spans="1:12" s="191" customFormat="1" ht="18.75" x14ac:dyDescent="0.2">
      <c r="A42" s="200"/>
      <c r="B42" s="199"/>
      <c r="C42" s="199"/>
      <c r="D42" s="199"/>
      <c r="E42" s="201" t="s">
        <v>8</v>
      </c>
      <c r="F42"/>
      <c r="G42"/>
      <c r="H42"/>
      <c r="I42"/>
    </row>
    <row r="43" spans="1:12" s="191" customFormat="1" ht="18.75" x14ac:dyDescent="0.2">
      <c r="A43" s="199"/>
      <c r="B43" s="199"/>
      <c r="C43" s="199"/>
      <c r="D43" s="199"/>
      <c r="E43" s="165" t="s">
        <v>1228</v>
      </c>
      <c r="F43"/>
      <c r="G43"/>
      <c r="H43"/>
      <c r="I43"/>
      <c r="K43" s="192"/>
      <c r="L43" s="192"/>
    </row>
    <row r="44" spans="1:12" s="17" customFormat="1" ht="93.75" x14ac:dyDescent="0.2">
      <c r="A44">
        <v>1</v>
      </c>
      <c r="B44" s="97" t="s">
        <v>1294</v>
      </c>
      <c r="C44" s="97" t="s">
        <v>1291</v>
      </c>
      <c r="D44" s="97" t="s">
        <v>1294</v>
      </c>
      <c r="E44" t="s">
        <v>788</v>
      </c>
      <c r="F44">
        <v>1300000</v>
      </c>
      <c r="G44" s="16"/>
      <c r="H44" t="s">
        <v>1704</v>
      </c>
      <c r="I44" s="15" t="s">
        <v>2058</v>
      </c>
    </row>
    <row r="45" spans="1:12" s="17" customFormat="1" ht="93.75" x14ac:dyDescent="0.2">
      <c r="A45">
        <v>2</v>
      </c>
      <c r="B45" s="97" t="s">
        <v>1297</v>
      </c>
      <c r="C45" s="97" t="s">
        <v>1291</v>
      </c>
      <c r="D45" s="97" t="s">
        <v>1297</v>
      </c>
      <c r="E45" t="s">
        <v>789</v>
      </c>
      <c r="F45">
        <v>500000</v>
      </c>
      <c r="G45" s="16"/>
      <c r="H45" t="s">
        <v>1705</v>
      </c>
      <c r="I45" s="15" t="s">
        <v>2059</v>
      </c>
    </row>
    <row r="46" spans="1:12" s="17" customFormat="1" ht="37.5" x14ac:dyDescent="0.2">
      <c r="A46">
        <v>3</v>
      </c>
      <c r="B46" s="97" t="s">
        <v>1298</v>
      </c>
      <c r="C46" t="s">
        <v>1291</v>
      </c>
      <c r="D46" s="97" t="s">
        <v>1298</v>
      </c>
      <c r="E46" t="s">
        <v>790</v>
      </c>
      <c r="F46">
        <v>481000</v>
      </c>
      <c r="G46" s="16"/>
      <c r="H46" t="s">
        <v>1706</v>
      </c>
      <c r="I46" s="15" t="s">
        <v>2060</v>
      </c>
    </row>
    <row r="47" spans="1:12" s="17" customFormat="1" ht="37.5" x14ac:dyDescent="0.2">
      <c r="A47">
        <v>4</v>
      </c>
      <c r="B47" s="97" t="s">
        <v>1298</v>
      </c>
      <c r="C47" t="s">
        <v>1291</v>
      </c>
      <c r="D47" s="97" t="s">
        <v>1298</v>
      </c>
      <c r="E47" t="s">
        <v>791</v>
      </c>
      <c r="F47">
        <v>1651000</v>
      </c>
      <c r="G47" s="16"/>
      <c r="H47" t="s">
        <v>1707</v>
      </c>
      <c r="I47" t="s">
        <v>2061</v>
      </c>
    </row>
    <row r="48" spans="1:12" s="17" customFormat="1" ht="56.25" x14ac:dyDescent="0.2">
      <c r="A48">
        <v>5</v>
      </c>
      <c r="B48" s="97" t="s">
        <v>1299</v>
      </c>
      <c r="C48" s="97" t="s">
        <v>1194</v>
      </c>
      <c r="D48" s="97" t="s">
        <v>1299</v>
      </c>
      <c r="E48" t="s">
        <v>792</v>
      </c>
      <c r="F48">
        <v>1380000</v>
      </c>
      <c r="G48" s="16"/>
      <c r="H48" t="s">
        <v>1708</v>
      </c>
      <c r="I48" t="s">
        <v>2062</v>
      </c>
    </row>
    <row r="49" spans="1:9" s="17" customFormat="1" ht="56.25" x14ac:dyDescent="0.2">
      <c r="A49">
        <v>6</v>
      </c>
      <c r="B49" s="97" t="s">
        <v>1298</v>
      </c>
      <c r="C49" s="97" t="s">
        <v>1194</v>
      </c>
      <c r="D49" s="97" t="s">
        <v>1298</v>
      </c>
      <c r="E49" t="s">
        <v>793</v>
      </c>
      <c r="F49">
        <v>1902000</v>
      </c>
      <c r="G49" s="16"/>
      <c r="H49" t="s">
        <v>1709</v>
      </c>
      <c r="I49" s="15" t="s">
        <v>2063</v>
      </c>
    </row>
    <row r="50" spans="1:9" s="17" customFormat="1" ht="37.5" x14ac:dyDescent="0.2">
      <c r="A50">
        <v>7</v>
      </c>
      <c r="B50" s="97" t="s">
        <v>1300</v>
      </c>
      <c r="C50" s="97" t="s">
        <v>1163</v>
      </c>
      <c r="D50" s="97" t="s">
        <v>1300</v>
      </c>
      <c r="E50" t="s">
        <v>794</v>
      </c>
      <c r="F50">
        <v>864000</v>
      </c>
      <c r="G50" s="16"/>
      <c r="H50" t="s">
        <v>1710</v>
      </c>
      <c r="I50" s="314" t="s">
        <v>2064</v>
      </c>
    </row>
    <row r="51" spans="1:9" s="17" customFormat="1" ht="37.5" x14ac:dyDescent="0.2">
      <c r="A51">
        <v>8</v>
      </c>
      <c r="B51" s="97" t="s">
        <v>1300</v>
      </c>
      <c r="C51" s="97" t="s">
        <v>1163</v>
      </c>
      <c r="D51" s="97" t="s">
        <v>1300</v>
      </c>
      <c r="E51" t="s">
        <v>795</v>
      </c>
      <c r="F51">
        <v>225000</v>
      </c>
      <c r="G51" s="16"/>
      <c r="H51" t="s">
        <v>1711</v>
      </c>
      <c r="I51" s="314"/>
    </row>
    <row r="52" spans="1:9" s="17" customFormat="1" ht="37.5" x14ac:dyDescent="0.2">
      <c r="A52">
        <v>9</v>
      </c>
      <c r="B52" s="97" t="s">
        <v>1300</v>
      </c>
      <c r="C52" s="97" t="s">
        <v>1163</v>
      </c>
      <c r="D52" s="97" t="s">
        <v>1300</v>
      </c>
      <c r="E52" t="s">
        <v>796</v>
      </c>
      <c r="F52">
        <v>376000</v>
      </c>
      <c r="G52" s="16"/>
      <c r="H52" t="s">
        <v>1711</v>
      </c>
      <c r="I52" s="314"/>
    </row>
    <row r="53" spans="1:9" s="17" customFormat="1" ht="56.25" x14ac:dyDescent="0.2">
      <c r="A53">
        <v>10</v>
      </c>
      <c r="B53" s="97" t="s">
        <v>1301</v>
      </c>
      <c r="C53" s="97" t="s">
        <v>1163</v>
      </c>
      <c r="D53" s="97" t="s">
        <v>1301</v>
      </c>
      <c r="E53" t="s">
        <v>797</v>
      </c>
      <c r="F53">
        <v>500000</v>
      </c>
      <c r="G53" s="16"/>
      <c r="H53" t="s">
        <v>1712</v>
      </c>
      <c r="I53" s="314" t="s">
        <v>2065</v>
      </c>
    </row>
    <row r="54" spans="1:9" s="17" customFormat="1" ht="56.25" x14ac:dyDescent="0.2">
      <c r="A54">
        <v>11</v>
      </c>
      <c r="B54" s="97" t="s">
        <v>1301</v>
      </c>
      <c r="C54" s="97" t="s">
        <v>1163</v>
      </c>
      <c r="D54" s="97" t="s">
        <v>1301</v>
      </c>
      <c r="E54" t="s">
        <v>798</v>
      </c>
      <c r="F54">
        <v>500000</v>
      </c>
      <c r="G54" s="16"/>
      <c r="H54" t="s">
        <v>1712</v>
      </c>
      <c r="I54" s="314"/>
    </row>
    <row r="55" spans="1:9" s="17" customFormat="1" ht="56.25" x14ac:dyDescent="0.2">
      <c r="A55">
        <v>12</v>
      </c>
      <c r="B55" s="97" t="s">
        <v>1301</v>
      </c>
      <c r="C55" s="97" t="s">
        <v>1163</v>
      </c>
      <c r="D55" s="97" t="s">
        <v>1301</v>
      </c>
      <c r="E55" t="s">
        <v>799</v>
      </c>
      <c r="F55">
        <v>500000</v>
      </c>
      <c r="G55" s="16"/>
      <c r="H55" t="s">
        <v>1712</v>
      </c>
      <c r="I55" s="314"/>
    </row>
    <row r="56" spans="1:9" s="17" customFormat="1" ht="56.25" x14ac:dyDescent="0.2">
      <c r="A56">
        <v>13</v>
      </c>
      <c r="B56" s="97" t="s">
        <v>1301</v>
      </c>
      <c r="C56" t="s">
        <v>1291</v>
      </c>
      <c r="D56" s="97" t="s">
        <v>1301</v>
      </c>
      <c r="E56" t="s">
        <v>800</v>
      </c>
      <c r="F56">
        <v>6238000</v>
      </c>
      <c r="G56" s="16"/>
      <c r="H56" t="s">
        <v>1713</v>
      </c>
      <c r="I56" s="15" t="s">
        <v>2066</v>
      </c>
    </row>
    <row r="57" spans="1:9" s="17" customFormat="1" ht="56.25" x14ac:dyDescent="0.2">
      <c r="A57">
        <v>14</v>
      </c>
      <c r="B57" s="97" t="s">
        <v>1302</v>
      </c>
      <c r="C57" s="97" t="s">
        <v>1175</v>
      </c>
      <c r="D57" s="97"/>
      <c r="E57" t="s">
        <v>801</v>
      </c>
      <c r="F57">
        <v>4395600</v>
      </c>
      <c r="G57" s="16"/>
      <c r="H57" t="s">
        <v>1714</v>
      </c>
      <c r="I57" s="15" t="s">
        <v>2067</v>
      </c>
    </row>
    <row r="58" spans="1:9" s="17" customFormat="1" ht="56.25" x14ac:dyDescent="0.2">
      <c r="A58">
        <v>15</v>
      </c>
      <c r="B58" s="97" t="s">
        <v>1302</v>
      </c>
      <c r="C58" s="97" t="s">
        <v>1175</v>
      </c>
      <c r="D58" s="97" t="s">
        <v>14</v>
      </c>
      <c r="E58" t="s">
        <v>802</v>
      </c>
      <c r="F58">
        <v>4378600</v>
      </c>
      <c r="G58" s="16"/>
      <c r="H58" t="s">
        <v>1715</v>
      </c>
      <c r="I58" s="15" t="s">
        <v>2068</v>
      </c>
    </row>
    <row r="59" spans="1:9" s="17" customFormat="1" ht="56.25" x14ac:dyDescent="0.2">
      <c r="A59">
        <v>16</v>
      </c>
      <c r="B59" s="97" t="s">
        <v>1304</v>
      </c>
      <c r="C59" s="97" t="s">
        <v>1175</v>
      </c>
      <c r="D59" s="97" t="s">
        <v>1304</v>
      </c>
      <c r="E59" t="s">
        <v>803</v>
      </c>
      <c r="F59">
        <v>3075000</v>
      </c>
      <c r="G59" s="16"/>
      <c r="H59" t="s">
        <v>1716</v>
      </c>
      <c r="I59" t="s">
        <v>2069</v>
      </c>
    </row>
    <row r="60" spans="1:9" s="17" customFormat="1" ht="56.25" x14ac:dyDescent="0.2">
      <c r="A60">
        <v>17</v>
      </c>
      <c r="B60" s="97" t="s">
        <v>1303</v>
      </c>
      <c r="C60" s="97" t="s">
        <v>1175</v>
      </c>
      <c r="D60" s="97" t="s">
        <v>1303</v>
      </c>
      <c r="E60" t="s">
        <v>804</v>
      </c>
      <c r="F60">
        <v>37422000</v>
      </c>
      <c r="G60" s="16"/>
      <c r="H60" t="s">
        <v>1717</v>
      </c>
      <c r="I60" t="s">
        <v>2070</v>
      </c>
    </row>
    <row r="61" spans="1:9" s="17" customFormat="1" ht="56.25" x14ac:dyDescent="0.2">
      <c r="A61">
        <v>18</v>
      </c>
      <c r="B61" s="97" t="s">
        <v>1300</v>
      </c>
      <c r="C61" s="97" t="s">
        <v>1194</v>
      </c>
      <c r="D61" s="97" t="s">
        <v>1300</v>
      </c>
      <c r="E61" t="s">
        <v>805</v>
      </c>
      <c r="F61">
        <v>15840000</v>
      </c>
      <c r="G61" s="16"/>
      <c r="H61" t="s">
        <v>1219</v>
      </c>
      <c r="I61" t="s">
        <v>2071</v>
      </c>
    </row>
    <row r="62" spans="1:9" s="17" customFormat="1" ht="56.25" x14ac:dyDescent="0.2">
      <c r="A62">
        <v>19</v>
      </c>
      <c r="B62" s="97" t="s">
        <v>1300</v>
      </c>
      <c r="C62" s="97" t="s">
        <v>1194</v>
      </c>
      <c r="D62" s="97" t="s">
        <v>1300</v>
      </c>
      <c r="E62" t="s">
        <v>806</v>
      </c>
      <c r="F62">
        <v>16335000</v>
      </c>
      <c r="G62" s="16"/>
      <c r="H62" t="s">
        <v>1718</v>
      </c>
      <c r="I62" t="s">
        <v>2072</v>
      </c>
    </row>
    <row r="63" spans="1:9" s="17" customFormat="1" ht="56.25" x14ac:dyDescent="0.2">
      <c r="A63">
        <v>20</v>
      </c>
      <c r="B63" s="97" t="s">
        <v>1300</v>
      </c>
      <c r="C63" s="97" t="s">
        <v>1194</v>
      </c>
      <c r="D63" s="97" t="s">
        <v>1300</v>
      </c>
      <c r="E63" t="s">
        <v>807</v>
      </c>
      <c r="F63">
        <v>16335000</v>
      </c>
      <c r="G63" s="16"/>
      <c r="H63" t="s">
        <v>1719</v>
      </c>
      <c r="I63" t="s">
        <v>2073</v>
      </c>
    </row>
    <row r="64" spans="1:9" s="17" customFormat="1" ht="112.5" x14ac:dyDescent="0.2">
      <c r="A64">
        <v>21</v>
      </c>
      <c r="B64" s="97" t="s">
        <v>1301</v>
      </c>
      <c r="C64" s="97" t="s">
        <v>1194</v>
      </c>
      <c r="D64" s="97" t="s">
        <v>1301</v>
      </c>
      <c r="E64" t="s">
        <v>808</v>
      </c>
      <c r="F64">
        <v>17271500</v>
      </c>
      <c r="G64" s="16"/>
      <c r="H64" t="s">
        <v>1219</v>
      </c>
      <c r="I64" s="173" t="s">
        <v>2074</v>
      </c>
    </row>
    <row r="65" spans="1:67" s="17" customFormat="1" ht="56.25" x14ac:dyDescent="0.2">
      <c r="A65">
        <v>22</v>
      </c>
      <c r="B65" s="97" t="s">
        <v>1302</v>
      </c>
      <c r="C65" s="97" t="s">
        <v>1194</v>
      </c>
      <c r="D65" s="97" t="s">
        <v>1302</v>
      </c>
      <c r="E65" t="s">
        <v>809</v>
      </c>
      <c r="F65">
        <v>2326500</v>
      </c>
      <c r="G65" s="16"/>
      <c r="H65" t="s">
        <v>1720</v>
      </c>
      <c r="I65" t="s">
        <v>2075</v>
      </c>
    </row>
    <row r="66" spans="1:67" s="17" customFormat="1" ht="56.25" x14ac:dyDescent="0.2">
      <c r="A66">
        <v>23</v>
      </c>
      <c r="B66" s="97" t="s">
        <v>1302</v>
      </c>
      <c r="C66" s="97" t="s">
        <v>1194</v>
      </c>
      <c r="D66" s="97"/>
      <c r="E66" t="s">
        <v>810</v>
      </c>
      <c r="F66">
        <v>4640000</v>
      </c>
      <c r="G66" s="16"/>
      <c r="H66" t="s">
        <v>1721</v>
      </c>
      <c r="I66" t="s">
        <v>2076</v>
      </c>
    </row>
    <row r="67" spans="1:67" s="17" customFormat="1" ht="56.25" x14ac:dyDescent="0.2">
      <c r="A67">
        <v>24</v>
      </c>
      <c r="B67" s="97" t="s">
        <v>1302</v>
      </c>
      <c r="C67" s="97" t="s">
        <v>1194</v>
      </c>
      <c r="D67" s="97" t="s">
        <v>14</v>
      </c>
      <c r="E67" t="s">
        <v>811</v>
      </c>
      <c r="F67">
        <v>15967800</v>
      </c>
      <c r="G67" s="16"/>
      <c r="H67" t="s">
        <v>1722</v>
      </c>
      <c r="I67" t="s">
        <v>2077</v>
      </c>
    </row>
    <row r="68" spans="1:67" s="17" customFormat="1" ht="56.25" x14ac:dyDescent="0.2">
      <c r="A68">
        <v>25</v>
      </c>
      <c r="B68" s="97" t="s">
        <v>186</v>
      </c>
      <c r="C68" s="97" t="s">
        <v>1194</v>
      </c>
      <c r="D68" s="97" t="s">
        <v>186</v>
      </c>
      <c r="E68" t="s">
        <v>812</v>
      </c>
      <c r="F68">
        <v>2900000</v>
      </c>
      <c r="G68" s="16"/>
      <c r="H68" t="s">
        <v>1719</v>
      </c>
      <c r="I68" t="s">
        <v>2078</v>
      </c>
    </row>
    <row r="69" spans="1:67" s="17" customFormat="1" ht="56.25" x14ac:dyDescent="0.2">
      <c r="A69">
        <v>26</v>
      </c>
      <c r="B69" s="97" t="s">
        <v>1298</v>
      </c>
      <c r="C69" s="97" t="s">
        <v>1194</v>
      </c>
      <c r="D69" s="97" t="s">
        <v>1298</v>
      </c>
      <c r="E69" t="s">
        <v>813</v>
      </c>
      <c r="F69">
        <v>4498500</v>
      </c>
      <c r="G69" s="16"/>
      <c r="H69" t="s">
        <v>1723</v>
      </c>
      <c r="I69" t="s">
        <v>2079</v>
      </c>
    </row>
    <row r="70" spans="1:67" s="17" customFormat="1" ht="56.25" x14ac:dyDescent="0.2">
      <c r="A70">
        <v>27</v>
      </c>
      <c r="B70" s="97" t="s">
        <v>1298</v>
      </c>
      <c r="C70" s="97" t="s">
        <v>1194</v>
      </c>
      <c r="D70" s="97" t="s">
        <v>1298</v>
      </c>
      <c r="E70" t="s">
        <v>814</v>
      </c>
      <c r="F70">
        <v>18864200</v>
      </c>
      <c r="G70" s="16"/>
      <c r="H70" t="s">
        <v>1724</v>
      </c>
      <c r="I70" t="s">
        <v>2080</v>
      </c>
    </row>
    <row r="71" spans="1:67" s="191" customFormat="1" ht="18.75" x14ac:dyDescent="0.2">
      <c r="A71"/>
      <c r="B71"/>
      <c r="C71" s="97"/>
      <c r="D71" s="97"/>
      <c r="E71"/>
      <c r="F71"/>
      <c r="G71"/>
      <c r="H71"/>
      <c r="I71" s="211"/>
      <c r="K71" s="192"/>
      <c r="L71" s="192"/>
    </row>
    <row r="72" spans="1:67" s="191" customFormat="1" ht="18.75" x14ac:dyDescent="0.2">
      <c r="A72"/>
      <c r="B72"/>
      <c r="C72" s="97"/>
      <c r="D72" s="97"/>
      <c r="E72"/>
      <c r="F72"/>
      <c r="G72"/>
      <c r="H72"/>
      <c r="I72" s="211"/>
      <c r="K72" s="192"/>
      <c r="L72" s="192"/>
    </row>
    <row r="73" spans="1:67" s="193" customFormat="1" ht="18.75" x14ac:dyDescent="0.2">
      <c r="A73">
        <f>+A70</f>
        <v>27</v>
      </c>
      <c r="B73"/>
      <c r="C73"/>
      <c r="D73"/>
      <c r="E73" t="s">
        <v>1173</v>
      </c>
      <c r="F73">
        <f>SUM(F44:F72)</f>
        <v>180666700</v>
      </c>
      <c r="G73">
        <f>SUM(G60:G72)</f>
        <v>0</v>
      </c>
      <c r="H73"/>
      <c r="I73">
        <f>SUM(H71:H72)</f>
        <v>0</v>
      </c>
      <c r="J73"/>
      <c r="M73"/>
    </row>
    <row r="74" spans="1:67" s="192" customFormat="1" ht="18.75" x14ac:dyDescent="0.2">
      <c r="A74">
        <f>+A73</f>
        <v>27</v>
      </c>
      <c r="B74"/>
      <c r="C74"/>
      <c r="D74"/>
      <c r="E74" t="s">
        <v>27</v>
      </c>
      <c r="F74">
        <f>+F73</f>
        <v>180666700</v>
      </c>
      <c r="G74"/>
      <c r="H74"/>
      <c r="I74"/>
      <c r="J74" s="194"/>
      <c r="K74"/>
      <c r="L74"/>
      <c r="M74"/>
    </row>
    <row r="75" spans="1:67" ht="18.75" x14ac:dyDescent="0.3">
      <c r="A75">
        <f>+A74+A41</f>
        <v>54</v>
      </c>
      <c r="E75" t="s">
        <v>65</v>
      </c>
      <c r="F75">
        <f>+F74+F41</f>
        <v>193742500</v>
      </c>
      <c r="J75" s="190"/>
    </row>
    <row r="76" spans="1:67" s="191" customFormat="1" ht="18.75" x14ac:dyDescent="0.2">
      <c r="A76"/>
      <c r="B76" s="192"/>
      <c r="C76" s="192"/>
      <c r="D76" s="192"/>
      <c r="E76"/>
      <c r="F76"/>
      <c r="G76"/>
      <c r="H76"/>
      <c r="I76"/>
    </row>
    <row r="77" spans="1:67" s="191" customFormat="1" ht="18.75" x14ac:dyDescent="0.2">
      <c r="A77"/>
      <c r="B77" s="192"/>
      <c r="C77" s="192"/>
      <c r="D77" s="192"/>
      <c r="E77"/>
      <c r="F77"/>
      <c r="G77"/>
      <c r="H77"/>
      <c r="I77"/>
      <c r="J77"/>
      <c r="K77"/>
    </row>
    <row r="78" spans="1:67" ht="18.75" x14ac:dyDescent="0.3">
      <c r="J78" s="190"/>
    </row>
    <row r="79" spans="1:67" s="198" customFormat="1" ht="18.75" x14ac:dyDescent="0.3">
      <c r="A79"/>
      <c r="B79"/>
      <c r="C79"/>
      <c r="D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</row>
    <row r="80" spans="1:67" s="198" customFormat="1" ht="18.75" x14ac:dyDescent="0.3">
      <c r="A80"/>
      <c r="B80"/>
      <c r="C80"/>
      <c r="D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</row>
    <row r="81" spans="1:67" s="198" customFormat="1" ht="18.75" x14ac:dyDescent="0.3">
      <c r="A81"/>
      <c r="B81"/>
      <c r="C81"/>
      <c r="D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</row>
    <row r="82" spans="1:67" s="198" customFormat="1" ht="18.75" x14ac:dyDescent="0.3">
      <c r="A82"/>
      <c r="B82"/>
      <c r="C82"/>
      <c r="D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</row>
  </sheetData>
  <autoFilter ref="A8:BO75"/>
  <mergeCells count="16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I50:I52"/>
    <mergeCell ref="I53:I55"/>
    <mergeCell ref="H5:H7"/>
    <mergeCell ref="I5:I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70" orientation="landscape" blackAndWhite="1" r:id="rId1"/>
  <headerFooter alignWithMargins="0"/>
  <rowBreaks count="2" manualBreakCount="2">
    <brk id="36" max="8" man="1"/>
    <brk id="67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O20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F11" sqref="F11"/>
    </sheetView>
  </sheetViews>
  <sheetFormatPr defaultRowHeight="21" x14ac:dyDescent="0.35"/>
  <cols>
    <col min="1" max="1" width="5.85546875" style="284" customWidth="1"/>
    <col min="2" max="2" width="6.7109375" style="284" customWidth="1"/>
    <col min="3" max="3" width="7.42578125" style="284" customWidth="1"/>
    <col min="4" max="4" width="8.42578125" style="284" customWidth="1"/>
    <col min="5" max="5" width="58.140625" style="284" customWidth="1"/>
    <col min="6" max="6" width="17.42578125" style="284" customWidth="1"/>
    <col min="7" max="7" width="16.42578125" style="284" customWidth="1"/>
    <col min="8" max="8" width="36.42578125" style="284" customWidth="1"/>
    <col min="9" max="9" width="46.42578125" style="284" customWidth="1"/>
    <col min="10" max="10" width="14.5703125" style="284" bestFit="1" customWidth="1"/>
    <col min="11" max="11" width="9.140625" style="284"/>
    <col min="12" max="12" width="15.42578125" style="284" bestFit="1" customWidth="1"/>
    <col min="13" max="13" width="14.5703125" style="284" bestFit="1" customWidth="1"/>
    <col min="14" max="16384" width="9.140625" style="284"/>
  </cols>
  <sheetData>
    <row r="1" spans="1:13" x14ac:dyDescent="0.35">
      <c r="A1" s="319" t="s">
        <v>361</v>
      </c>
      <c r="B1" s="319"/>
      <c r="C1" s="319"/>
      <c r="D1" s="319"/>
      <c r="E1" s="319"/>
      <c r="F1" s="319"/>
      <c r="G1" s="319"/>
      <c r="H1" s="319"/>
      <c r="I1" s="319"/>
    </row>
    <row r="2" spans="1:13" x14ac:dyDescent="0.35">
      <c r="A2" s="319" t="s">
        <v>6</v>
      </c>
      <c r="B2" s="319"/>
      <c r="C2" s="319"/>
      <c r="D2" s="319"/>
      <c r="E2" s="319"/>
      <c r="F2" s="319"/>
      <c r="G2" s="319"/>
      <c r="H2" s="319"/>
      <c r="I2" s="319"/>
    </row>
    <row r="3" spans="1:13" x14ac:dyDescent="0.35">
      <c r="A3" s="319" t="str">
        <f>+ตร.!A3</f>
        <v>รายงาน ณ : 1 มิ.ย.61</v>
      </c>
      <c r="B3" s="319"/>
      <c r="C3" s="319"/>
      <c r="D3" s="319"/>
      <c r="E3" s="319"/>
      <c r="F3" s="319"/>
      <c r="G3" s="319"/>
      <c r="H3" s="319"/>
      <c r="I3" s="319"/>
    </row>
    <row r="4" spans="1:13" x14ac:dyDescent="0.35">
      <c r="F4" s="321"/>
      <c r="G4" s="321"/>
    </row>
    <row r="5" spans="1:13" ht="21.75" customHeight="1" x14ac:dyDescent="0.35">
      <c r="A5" s="318" t="s">
        <v>16</v>
      </c>
      <c r="B5" s="318" t="s">
        <v>17</v>
      </c>
      <c r="C5" s="318" t="s">
        <v>44</v>
      </c>
      <c r="D5" s="318" t="s">
        <v>18</v>
      </c>
      <c r="E5" s="318" t="s">
        <v>26</v>
      </c>
      <c r="F5" s="318" t="s">
        <v>23</v>
      </c>
      <c r="G5" s="318"/>
      <c r="H5" s="322" t="str">
        <f>+ตร.!H5</f>
        <v>ความก้าวหน้า/ปัญหา 
ประชุมระดับ จนท.
 ครั้งที่ 4/2561
วันที่ 21 มี.ค.61</v>
      </c>
      <c r="I5" s="318" t="str">
        <f>+ตร.!I5</f>
        <v>ความก้าวหน้า/ปัญหา 
ประชุมระดับ ตร.
 ครั้งที่ 4/2561
วันที่ 6 มิ.ย.61</v>
      </c>
      <c r="M5" s="254"/>
    </row>
    <row r="6" spans="1:13" ht="21" customHeight="1" x14ac:dyDescent="0.35">
      <c r="A6" s="318"/>
      <c r="B6" s="318"/>
      <c r="C6" s="318"/>
      <c r="D6" s="318"/>
      <c r="E6" s="318"/>
      <c r="F6" s="318" t="s">
        <v>35</v>
      </c>
      <c r="G6" s="318" t="s">
        <v>198</v>
      </c>
      <c r="H6" s="323"/>
      <c r="I6" s="318"/>
      <c r="M6" s="254"/>
    </row>
    <row r="7" spans="1:13" ht="68.25" customHeight="1" x14ac:dyDescent="0.35">
      <c r="A7" s="318"/>
      <c r="B7" s="318"/>
      <c r="C7" s="318"/>
      <c r="D7" s="318"/>
      <c r="E7" s="318"/>
      <c r="F7" s="318"/>
      <c r="G7" s="318"/>
      <c r="H7" s="324"/>
      <c r="I7" s="318"/>
      <c r="M7" s="254"/>
    </row>
    <row r="8" spans="1:13" x14ac:dyDescent="0.35">
      <c r="A8" s="268"/>
      <c r="B8" s="269"/>
      <c r="C8" s="269"/>
      <c r="D8" s="269"/>
      <c r="E8" s="270" t="s">
        <v>14</v>
      </c>
      <c r="F8" s="267"/>
      <c r="G8" s="267"/>
      <c r="H8" s="267"/>
      <c r="I8" s="267"/>
    </row>
    <row r="9" spans="1:13" s="297" customFormat="1" x14ac:dyDescent="0.35">
      <c r="A9" s="268"/>
      <c r="B9" s="269"/>
      <c r="C9" s="269"/>
      <c r="D9" s="269"/>
      <c r="E9" s="124" t="s">
        <v>30</v>
      </c>
      <c r="F9" s="267"/>
      <c r="G9" s="267"/>
      <c r="H9" s="267"/>
      <c r="I9" s="267"/>
    </row>
    <row r="10" spans="1:13" s="297" customFormat="1" x14ac:dyDescent="0.35">
      <c r="A10" s="268"/>
      <c r="B10" s="269"/>
      <c r="C10" s="269"/>
      <c r="D10" s="269"/>
      <c r="E10" s="104" t="s">
        <v>1228</v>
      </c>
      <c r="F10" s="267"/>
      <c r="G10" s="267"/>
      <c r="H10" s="267"/>
      <c r="I10" s="267"/>
    </row>
    <row r="11" spans="1:13" s="297" customFormat="1" ht="63" x14ac:dyDescent="0.35">
      <c r="A11" s="302">
        <v>1</v>
      </c>
      <c r="B11" s="303"/>
      <c r="C11" s="304" t="s">
        <v>1194</v>
      </c>
      <c r="D11" s="269"/>
      <c r="E11" s="301" t="s">
        <v>2300</v>
      </c>
      <c r="F11" s="307">
        <v>1395000</v>
      </c>
      <c r="G11" s="305"/>
      <c r="H11" s="306" t="s">
        <v>2302</v>
      </c>
      <c r="I11" s="267"/>
    </row>
    <row r="12" spans="1:13" s="256" customFormat="1" x14ac:dyDescent="0.35">
      <c r="A12" s="262">
        <f>+A11</f>
        <v>1</v>
      </c>
      <c r="B12" s="262"/>
      <c r="C12" s="262"/>
      <c r="D12" s="262"/>
      <c r="E12" s="262" t="s">
        <v>2303</v>
      </c>
      <c r="F12" s="271">
        <f>+F11</f>
        <v>1395000</v>
      </c>
      <c r="G12" s="271"/>
      <c r="H12" s="262"/>
      <c r="I12" s="262"/>
      <c r="J12" s="275"/>
      <c r="K12" s="284"/>
      <c r="L12" s="284"/>
      <c r="M12" s="284"/>
    </row>
    <row r="13" spans="1:13" x14ac:dyDescent="0.35">
      <c r="A13" s="262">
        <f>+A12</f>
        <v>1</v>
      </c>
      <c r="B13" s="262"/>
      <c r="C13" s="262"/>
      <c r="D13" s="262"/>
      <c r="E13" s="262" t="s">
        <v>65</v>
      </c>
      <c r="F13" s="271">
        <f>+F12</f>
        <v>1395000</v>
      </c>
      <c r="G13" s="271"/>
      <c r="H13" s="262"/>
      <c r="I13" s="262"/>
      <c r="J13" s="257"/>
    </row>
    <row r="14" spans="1:13" s="254" customFormat="1" x14ac:dyDescent="0.35">
      <c r="A14" s="284"/>
      <c r="B14" s="256"/>
      <c r="C14" s="256"/>
      <c r="D14" s="256"/>
      <c r="E14" s="284"/>
      <c r="F14" s="284"/>
      <c r="G14" s="284"/>
      <c r="H14" s="284"/>
      <c r="I14" s="284"/>
    </row>
    <row r="15" spans="1:13" s="254" customFormat="1" x14ac:dyDescent="0.35">
      <c r="A15" s="284"/>
      <c r="B15" s="256"/>
      <c r="C15" s="256"/>
      <c r="D15" s="256"/>
      <c r="E15" s="284"/>
      <c r="F15" s="284"/>
      <c r="G15" s="284"/>
      <c r="H15" s="284"/>
      <c r="I15" s="284"/>
      <c r="J15" s="284"/>
      <c r="K15" s="284"/>
    </row>
    <row r="16" spans="1:13" x14ac:dyDescent="0.35">
      <c r="J16" s="257"/>
    </row>
    <row r="17" spans="1:67" s="258" customFormat="1" x14ac:dyDescent="0.35">
      <c r="A17" s="284"/>
      <c r="B17" s="284"/>
      <c r="C17" s="284"/>
      <c r="D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</row>
    <row r="18" spans="1:67" s="258" customFormat="1" x14ac:dyDescent="0.35">
      <c r="A18" s="284"/>
      <c r="B18" s="284"/>
      <c r="C18" s="284"/>
      <c r="D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</row>
    <row r="19" spans="1:67" s="258" customFormat="1" x14ac:dyDescent="0.35">
      <c r="A19" s="284"/>
      <c r="B19" s="284"/>
      <c r="C19" s="284"/>
      <c r="D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</row>
    <row r="20" spans="1:67" s="258" customFormat="1" x14ac:dyDescent="0.35">
      <c r="A20" s="284"/>
      <c r="B20" s="284"/>
      <c r="C20" s="284"/>
      <c r="D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</row>
  </sheetData>
  <autoFilter ref="A8:BO13"/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65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F0"/>
  </sheetPr>
  <dimension ref="A1:BO134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F17" sqref="F17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45.42578125" customWidth="1"/>
    <col min="6" max="6" width="17.42578125" customWidth="1"/>
    <col min="7" max="7" width="18.28515625" customWidth="1"/>
    <col min="8" max="8" width="34.5703125" customWidth="1"/>
    <col min="9" max="9" width="34.425781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13" ht="60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46</v>
      </c>
    </row>
    <row r="9" spans="1:13" ht="18.75" x14ac:dyDescent="0.3">
      <c r="A9" s="174"/>
      <c r="B9" s="175"/>
      <c r="C9" s="175"/>
      <c r="D9" s="175"/>
      <c r="E9" s="15" t="s">
        <v>30</v>
      </c>
    </row>
    <row r="10" spans="1:13" ht="18.75" x14ac:dyDescent="0.3">
      <c r="A10" s="174"/>
      <c r="B10" s="175"/>
      <c r="C10" s="175"/>
      <c r="D10" s="175"/>
      <c r="E10" s="165" t="s">
        <v>1228</v>
      </c>
    </row>
    <row r="11" spans="1:13" s="13" customFormat="1" ht="117" customHeight="1" x14ac:dyDescent="0.3">
      <c r="A11">
        <v>1</v>
      </c>
      <c r="B11" s="97" t="s">
        <v>1305</v>
      </c>
      <c r="C11" t="s">
        <v>1306</v>
      </c>
      <c r="D11" s="97" t="s">
        <v>1305</v>
      </c>
      <c r="E11" t="s">
        <v>815</v>
      </c>
      <c r="F11">
        <v>413900</v>
      </c>
      <c r="G11"/>
      <c r="H11" t="s">
        <v>1771</v>
      </c>
      <c r="I11" s="211" t="s">
        <v>1947</v>
      </c>
    </row>
    <row r="12" spans="1:13" s="13" customFormat="1" ht="138.75" customHeight="1" x14ac:dyDescent="0.3">
      <c r="A12">
        <v>2</v>
      </c>
      <c r="B12" s="97" t="s">
        <v>1307</v>
      </c>
      <c r="C12" s="97" t="s">
        <v>1195</v>
      </c>
      <c r="D12" s="97" t="s">
        <v>1307</v>
      </c>
      <c r="E12" t="s">
        <v>816</v>
      </c>
      <c r="F12">
        <v>413900</v>
      </c>
      <c r="G12"/>
      <c r="H12" t="s">
        <v>1772</v>
      </c>
      <c r="I12" s="211" t="s">
        <v>1947</v>
      </c>
    </row>
    <row r="13" spans="1:13" s="13" customFormat="1" ht="56.25" x14ac:dyDescent="0.3">
      <c r="A13">
        <v>3</v>
      </c>
      <c r="B13" s="97" t="s">
        <v>1309</v>
      </c>
      <c r="C13" s="97" t="s">
        <v>1195</v>
      </c>
      <c r="D13" s="97" t="s">
        <v>1309</v>
      </c>
      <c r="E13" t="s">
        <v>817</v>
      </c>
      <c r="F13">
        <v>413900</v>
      </c>
      <c r="G13"/>
      <c r="H13" t="s">
        <v>1771</v>
      </c>
      <c r="I13" s="211" t="s">
        <v>1947</v>
      </c>
    </row>
    <row r="14" spans="1:13" s="13" customFormat="1" ht="56.25" x14ac:dyDescent="0.3">
      <c r="A14">
        <v>4</v>
      </c>
      <c r="B14" s="97" t="s">
        <v>1309</v>
      </c>
      <c r="C14" s="97" t="s">
        <v>1195</v>
      </c>
      <c r="D14" s="97" t="s">
        <v>1309</v>
      </c>
      <c r="E14" t="s">
        <v>818</v>
      </c>
      <c r="F14">
        <v>413900</v>
      </c>
      <c r="G14"/>
      <c r="H14" t="s">
        <v>1771</v>
      </c>
      <c r="I14" s="211" t="s">
        <v>1947</v>
      </c>
    </row>
    <row r="15" spans="1:13" s="13" customFormat="1" ht="56.25" x14ac:dyDescent="0.3">
      <c r="A15">
        <v>5</v>
      </c>
      <c r="B15" s="97" t="s">
        <v>1311</v>
      </c>
      <c r="C15" s="97" t="s">
        <v>1195</v>
      </c>
      <c r="D15" s="97" t="s">
        <v>1311</v>
      </c>
      <c r="E15" t="s">
        <v>819</v>
      </c>
      <c r="F15">
        <v>413900</v>
      </c>
      <c r="G15"/>
      <c r="H15" t="s">
        <v>1773</v>
      </c>
      <c r="I15" s="211" t="s">
        <v>1947</v>
      </c>
    </row>
    <row r="16" spans="1:13" s="13" customFormat="1" ht="56.25" x14ac:dyDescent="0.3">
      <c r="A16">
        <v>6</v>
      </c>
      <c r="B16" s="97" t="s">
        <v>1312</v>
      </c>
      <c r="C16" s="97" t="s">
        <v>1195</v>
      </c>
      <c r="D16" s="97" t="s">
        <v>1312</v>
      </c>
      <c r="E16" t="s">
        <v>820</v>
      </c>
      <c r="F16">
        <v>413900</v>
      </c>
      <c r="G16"/>
      <c r="H16" t="s">
        <v>1774</v>
      </c>
      <c r="I16" s="211" t="s">
        <v>1947</v>
      </c>
    </row>
    <row r="17" spans="1:50" s="13" customFormat="1" ht="56.25" x14ac:dyDescent="0.3">
      <c r="A17">
        <v>7</v>
      </c>
      <c r="B17" s="97" t="s">
        <v>1313</v>
      </c>
      <c r="C17" s="97" t="s">
        <v>1195</v>
      </c>
      <c r="D17" s="97" t="s">
        <v>1313</v>
      </c>
      <c r="E17" t="s">
        <v>821</v>
      </c>
      <c r="F17">
        <v>413900</v>
      </c>
      <c r="G17"/>
      <c r="H17" t="s">
        <v>1775</v>
      </c>
      <c r="I17" s="211" t="s">
        <v>1948</v>
      </c>
    </row>
    <row r="18" spans="1:50" s="13" customFormat="1" ht="98.25" customHeight="1" x14ac:dyDescent="0.3">
      <c r="A18">
        <v>8</v>
      </c>
      <c r="B18" s="97" t="s">
        <v>1314</v>
      </c>
      <c r="C18" s="97" t="s">
        <v>1195</v>
      </c>
      <c r="D18" s="97" t="s">
        <v>1314</v>
      </c>
      <c r="E18" t="s">
        <v>822</v>
      </c>
      <c r="F18">
        <v>413900</v>
      </c>
      <c r="G18"/>
      <c r="H18" t="s">
        <v>1771</v>
      </c>
      <c r="I18" s="211" t="s">
        <v>1947</v>
      </c>
    </row>
    <row r="19" spans="1:50" s="13" customFormat="1" ht="56.25" x14ac:dyDescent="0.3">
      <c r="A19">
        <v>9</v>
      </c>
      <c r="B19" s="97" t="s">
        <v>1316</v>
      </c>
      <c r="C19" s="97" t="s">
        <v>1195</v>
      </c>
      <c r="D19" s="97" t="s">
        <v>1316</v>
      </c>
      <c r="E19" t="s">
        <v>823</v>
      </c>
      <c r="F19">
        <v>413900</v>
      </c>
      <c r="G19"/>
      <c r="H19" t="s">
        <v>1771</v>
      </c>
      <c r="I19" s="211" t="s">
        <v>1947</v>
      </c>
    </row>
    <row r="20" spans="1:50" s="13" customFormat="1" ht="56.25" x14ac:dyDescent="0.3">
      <c r="A20">
        <v>10</v>
      </c>
      <c r="B20" s="97" t="s">
        <v>1316</v>
      </c>
      <c r="C20" s="97" t="s">
        <v>1195</v>
      </c>
      <c r="D20" s="97" t="s">
        <v>1316</v>
      </c>
      <c r="E20" t="s">
        <v>824</v>
      </c>
      <c r="F20">
        <v>413900</v>
      </c>
      <c r="G20"/>
      <c r="H20" t="s">
        <v>1771</v>
      </c>
      <c r="I20" s="211" t="s">
        <v>1947</v>
      </c>
    </row>
    <row r="21" spans="1:50" s="13" customFormat="1" ht="56.25" x14ac:dyDescent="0.3">
      <c r="A21">
        <v>11</v>
      </c>
      <c r="B21" s="97" t="s">
        <v>1316</v>
      </c>
      <c r="C21" s="97" t="s">
        <v>1195</v>
      </c>
      <c r="D21" s="97" t="s">
        <v>1316</v>
      </c>
      <c r="E21" t="s">
        <v>825</v>
      </c>
      <c r="F21">
        <v>413900</v>
      </c>
      <c r="G21"/>
      <c r="H21" t="s">
        <v>1771</v>
      </c>
      <c r="I21" s="211" t="s">
        <v>1947</v>
      </c>
    </row>
    <row r="22" spans="1:50" s="13" customFormat="1" ht="116.25" customHeight="1" x14ac:dyDescent="0.3">
      <c r="A22">
        <v>12</v>
      </c>
      <c r="B22" s="97" t="s">
        <v>1316</v>
      </c>
      <c r="C22" s="97" t="s">
        <v>1195</v>
      </c>
      <c r="D22" s="97" t="s">
        <v>1316</v>
      </c>
      <c r="E22" t="s">
        <v>826</v>
      </c>
      <c r="F22">
        <v>413900</v>
      </c>
      <c r="G22"/>
      <c r="H22" t="s">
        <v>1771</v>
      </c>
      <c r="I22" s="211" t="s">
        <v>1947</v>
      </c>
    </row>
    <row r="23" spans="1:50" ht="56.25" x14ac:dyDescent="0.3">
      <c r="A23">
        <v>13</v>
      </c>
      <c r="B23" t="s">
        <v>46</v>
      </c>
      <c r="C23" t="s">
        <v>1196</v>
      </c>
      <c r="D23" t="s">
        <v>46</v>
      </c>
      <c r="E23" t="s">
        <v>827</v>
      </c>
      <c r="F23">
        <v>1664000</v>
      </c>
      <c r="H23" t="s">
        <v>1776</v>
      </c>
      <c r="I23" s="211" t="s">
        <v>1949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3" customFormat="1" ht="115.5" customHeight="1" x14ac:dyDescent="0.3">
      <c r="A24">
        <v>14</v>
      </c>
      <c r="B24" s="97" t="s">
        <v>1326</v>
      </c>
      <c r="C24" t="s">
        <v>1196</v>
      </c>
      <c r="D24" s="97" t="s">
        <v>1326</v>
      </c>
      <c r="E24" t="s">
        <v>828</v>
      </c>
      <c r="F24">
        <v>10000000</v>
      </c>
      <c r="G24"/>
      <c r="H24" t="s">
        <v>1777</v>
      </c>
      <c r="I24" s="211" t="s">
        <v>1950</v>
      </c>
    </row>
    <row r="25" spans="1:50" s="13" customFormat="1" ht="56.25" x14ac:dyDescent="0.3">
      <c r="A25">
        <v>15</v>
      </c>
      <c r="B25" s="97" t="s">
        <v>1326</v>
      </c>
      <c r="C25" t="s">
        <v>1196</v>
      </c>
      <c r="D25" s="97" t="s">
        <v>1326</v>
      </c>
      <c r="E25" t="s">
        <v>830</v>
      </c>
      <c r="F25">
        <v>18900000</v>
      </c>
      <c r="G25"/>
      <c r="H25" t="s">
        <v>1778</v>
      </c>
      <c r="I25" s="211" t="s">
        <v>1951</v>
      </c>
    </row>
    <row r="28" spans="1:50" x14ac:dyDescent="0.2">
      <c r="A28">
        <f>+A25</f>
        <v>15</v>
      </c>
      <c r="E28" t="s">
        <v>1169</v>
      </c>
      <c r="F28">
        <f>SUM(F11:F27)</f>
        <v>35530800</v>
      </c>
    </row>
    <row r="29" spans="1:50" x14ac:dyDescent="0.2">
      <c r="A29">
        <f>+A28</f>
        <v>15</v>
      </c>
      <c r="E29" t="s">
        <v>36</v>
      </c>
      <c r="F29">
        <f>+F28</f>
        <v>35530800</v>
      </c>
    </row>
    <row r="30" spans="1:50" s="191" customFormat="1" ht="18.75" x14ac:dyDescent="0.2">
      <c r="A30" s="200"/>
      <c r="B30" s="199"/>
      <c r="C30" s="199"/>
      <c r="D30" s="199"/>
      <c r="E30" s="201" t="s">
        <v>8</v>
      </c>
      <c r="F30"/>
      <c r="G30"/>
      <c r="H30"/>
      <c r="I30"/>
    </row>
    <row r="31" spans="1:50" s="191" customFormat="1" ht="18.75" x14ac:dyDescent="0.2">
      <c r="A31" s="199"/>
      <c r="B31" s="199"/>
      <c r="C31" s="199"/>
      <c r="D31" s="199"/>
      <c r="E31" s="165" t="s">
        <v>1228</v>
      </c>
      <c r="F31"/>
      <c r="G31"/>
      <c r="H31"/>
      <c r="I31"/>
      <c r="K31" s="192"/>
      <c r="L31" s="192"/>
    </row>
    <row r="32" spans="1:50" s="17" customFormat="1" ht="56.25" x14ac:dyDescent="0.2">
      <c r="A32" s="97">
        <v>1</v>
      </c>
      <c r="B32" s="97" t="s">
        <v>1322</v>
      </c>
      <c r="C32" t="s">
        <v>1175</v>
      </c>
      <c r="D32" s="97" t="s">
        <v>1322</v>
      </c>
      <c r="E32" t="s">
        <v>831</v>
      </c>
      <c r="F32">
        <v>2000000</v>
      </c>
      <c r="G32"/>
      <c r="H32" t="s">
        <v>1779</v>
      </c>
      <c r="I32" s="211" t="s">
        <v>1947</v>
      </c>
      <c r="K32" s="65"/>
      <c r="L32" s="65"/>
    </row>
    <row r="33" spans="1:12" s="17" customFormat="1" ht="56.25" x14ac:dyDescent="0.2">
      <c r="A33" s="97">
        <v>2</v>
      </c>
      <c r="B33" s="97" t="s">
        <v>1318</v>
      </c>
      <c r="C33" t="s">
        <v>1175</v>
      </c>
      <c r="D33" s="97" t="s">
        <v>1318</v>
      </c>
      <c r="E33" t="s">
        <v>832</v>
      </c>
      <c r="F33">
        <v>2000000</v>
      </c>
      <c r="G33"/>
      <c r="H33" t="s">
        <v>1771</v>
      </c>
      <c r="I33" s="211" t="s">
        <v>1947</v>
      </c>
      <c r="K33" s="65"/>
      <c r="L33" s="65"/>
    </row>
    <row r="34" spans="1:12" s="17" customFormat="1" ht="56.25" x14ac:dyDescent="0.2">
      <c r="A34" s="97">
        <v>3</v>
      </c>
      <c r="B34" s="97" t="s">
        <v>1323</v>
      </c>
      <c r="C34" t="s">
        <v>1175</v>
      </c>
      <c r="D34" s="97" t="s">
        <v>1323</v>
      </c>
      <c r="E34" t="s">
        <v>833</v>
      </c>
      <c r="F34">
        <v>2000000</v>
      </c>
      <c r="G34"/>
      <c r="H34" t="s">
        <v>1779</v>
      </c>
      <c r="I34" s="211" t="s">
        <v>1947</v>
      </c>
      <c r="K34" s="65"/>
      <c r="L34" s="65"/>
    </row>
    <row r="35" spans="1:12" s="17" customFormat="1" ht="56.25" x14ac:dyDescent="0.2">
      <c r="A35" s="97">
        <v>4</v>
      </c>
      <c r="B35" s="97" t="s">
        <v>1324</v>
      </c>
      <c r="C35" t="s">
        <v>1175</v>
      </c>
      <c r="D35" s="97" t="s">
        <v>1324</v>
      </c>
      <c r="E35" t="s">
        <v>834</v>
      </c>
      <c r="F35">
        <v>2000000</v>
      </c>
      <c r="G35"/>
      <c r="H35" t="s">
        <v>1771</v>
      </c>
      <c r="I35" s="211" t="s">
        <v>1947</v>
      </c>
      <c r="K35" s="65"/>
      <c r="L35" s="65"/>
    </row>
    <row r="36" spans="1:12" s="17" customFormat="1" ht="56.25" x14ac:dyDescent="0.2">
      <c r="A36" s="97">
        <v>5</v>
      </c>
      <c r="B36" s="97" t="s">
        <v>1317</v>
      </c>
      <c r="C36" t="s">
        <v>1196</v>
      </c>
      <c r="D36" s="97" t="s">
        <v>1317</v>
      </c>
      <c r="E36" t="s">
        <v>835</v>
      </c>
      <c r="F36">
        <v>1069200</v>
      </c>
      <c r="G36"/>
      <c r="H36" t="s">
        <v>1771</v>
      </c>
      <c r="I36" s="211" t="s">
        <v>1947</v>
      </c>
      <c r="K36" s="65"/>
      <c r="L36" s="65"/>
    </row>
    <row r="37" spans="1:12" s="17" customFormat="1" ht="56.25" x14ac:dyDescent="0.2">
      <c r="A37" s="97">
        <v>6</v>
      </c>
      <c r="B37" s="97" t="s">
        <v>1305</v>
      </c>
      <c r="C37" t="s">
        <v>1196</v>
      </c>
      <c r="D37" s="97" t="s">
        <v>1305</v>
      </c>
      <c r="E37" t="s">
        <v>836</v>
      </c>
      <c r="F37">
        <v>280300</v>
      </c>
      <c r="G37"/>
      <c r="H37" t="s">
        <v>1771</v>
      </c>
      <c r="I37" s="211" t="s">
        <v>1947</v>
      </c>
      <c r="K37" s="65"/>
      <c r="L37" s="65"/>
    </row>
    <row r="38" spans="1:12" s="17" customFormat="1" ht="56.25" x14ac:dyDescent="0.2">
      <c r="A38" s="97">
        <v>7</v>
      </c>
      <c r="B38" s="97" t="s">
        <v>1319</v>
      </c>
      <c r="C38" t="s">
        <v>1196</v>
      </c>
      <c r="D38" s="97" t="s">
        <v>1319</v>
      </c>
      <c r="E38" t="s">
        <v>837</v>
      </c>
      <c r="F38">
        <v>500000</v>
      </c>
      <c r="G38"/>
      <c r="H38" t="s">
        <v>1780</v>
      </c>
      <c r="I38" s="211" t="s">
        <v>1947</v>
      </c>
      <c r="K38" s="65"/>
      <c r="L38" s="65"/>
    </row>
    <row r="39" spans="1:12" s="17" customFormat="1" ht="56.25" x14ac:dyDescent="0.2">
      <c r="A39" s="97">
        <v>8</v>
      </c>
      <c r="B39" s="97" t="s">
        <v>1325</v>
      </c>
      <c r="C39" t="s">
        <v>1196</v>
      </c>
      <c r="D39" s="97" t="s">
        <v>1325</v>
      </c>
      <c r="E39" t="s">
        <v>838</v>
      </c>
      <c r="F39">
        <v>2000000</v>
      </c>
      <c r="G39"/>
      <c r="H39" t="s">
        <v>1781</v>
      </c>
      <c r="I39" s="211" t="s">
        <v>1947</v>
      </c>
      <c r="K39" s="65"/>
      <c r="L39" s="65"/>
    </row>
    <row r="40" spans="1:12" s="17" customFormat="1" ht="18.75" x14ac:dyDescent="0.2">
      <c r="A40" s="97">
        <v>9</v>
      </c>
      <c r="B40" t="s">
        <v>46</v>
      </c>
      <c r="C40" t="s">
        <v>1196</v>
      </c>
      <c r="D40" t="s">
        <v>46</v>
      </c>
      <c r="E40" t="s">
        <v>1197</v>
      </c>
      <c r="F40">
        <v>1875200</v>
      </c>
      <c r="G40"/>
      <c r="H40" t="s">
        <v>1782</v>
      </c>
      <c r="I40" s="173" t="s">
        <v>1952</v>
      </c>
      <c r="K40" s="65"/>
      <c r="L40" s="65"/>
    </row>
    <row r="41" spans="1:12" s="17" customFormat="1" ht="56.25" x14ac:dyDescent="0.2">
      <c r="A41" s="97">
        <v>10</v>
      </c>
      <c r="B41" s="97" t="s">
        <v>1327</v>
      </c>
      <c r="C41" t="s">
        <v>1196</v>
      </c>
      <c r="D41" s="97" t="s">
        <v>1327</v>
      </c>
      <c r="E41" t="s">
        <v>839</v>
      </c>
      <c r="F41">
        <v>318100</v>
      </c>
      <c r="G41"/>
      <c r="H41" t="s">
        <v>1783</v>
      </c>
      <c r="I41" s="211" t="s">
        <v>1947</v>
      </c>
      <c r="K41" s="65"/>
      <c r="L41" s="65"/>
    </row>
    <row r="42" spans="1:12" s="17" customFormat="1" ht="56.25" x14ac:dyDescent="0.2">
      <c r="A42" s="97">
        <v>11</v>
      </c>
      <c r="B42" s="97" t="s">
        <v>1328</v>
      </c>
      <c r="C42" t="s">
        <v>1196</v>
      </c>
      <c r="D42" s="97" t="s">
        <v>1328</v>
      </c>
      <c r="E42" t="s">
        <v>840</v>
      </c>
      <c r="F42">
        <v>1979400</v>
      </c>
      <c r="G42"/>
      <c r="H42" t="s">
        <v>1771</v>
      </c>
      <c r="I42" s="211" t="s">
        <v>1947</v>
      </c>
      <c r="K42" s="65"/>
      <c r="L42" s="65"/>
    </row>
    <row r="43" spans="1:12" s="17" customFormat="1" ht="93.75" x14ac:dyDescent="0.2">
      <c r="A43" s="97">
        <v>12</v>
      </c>
      <c r="B43" s="97" t="s">
        <v>1311</v>
      </c>
      <c r="C43" t="s">
        <v>1196</v>
      </c>
      <c r="D43" s="97" t="s">
        <v>1311</v>
      </c>
      <c r="E43" t="s">
        <v>841</v>
      </c>
      <c r="F43">
        <v>1609000</v>
      </c>
      <c r="G43"/>
      <c r="H43" t="s">
        <v>1784</v>
      </c>
      <c r="I43" s="211" t="s">
        <v>1953</v>
      </c>
      <c r="K43" s="65"/>
      <c r="L43" s="65"/>
    </row>
    <row r="44" spans="1:12" s="17" customFormat="1" ht="93.75" x14ac:dyDescent="0.2">
      <c r="A44" s="97">
        <v>13</v>
      </c>
      <c r="B44" s="97" t="s">
        <v>1311</v>
      </c>
      <c r="C44" t="s">
        <v>1196</v>
      </c>
      <c r="D44" s="97" t="s">
        <v>1311</v>
      </c>
      <c r="E44" t="s">
        <v>842</v>
      </c>
      <c r="F44">
        <v>1609000</v>
      </c>
      <c r="G44"/>
      <c r="H44" t="s">
        <v>1784</v>
      </c>
      <c r="I44" s="211" t="s">
        <v>1953</v>
      </c>
      <c r="K44" s="65"/>
      <c r="L44" s="65"/>
    </row>
    <row r="45" spans="1:12" s="17" customFormat="1" ht="93.75" x14ac:dyDescent="0.2">
      <c r="A45" s="97">
        <v>14</v>
      </c>
      <c r="B45" s="97" t="s">
        <v>1311</v>
      </c>
      <c r="C45" t="s">
        <v>1196</v>
      </c>
      <c r="D45" s="97" t="s">
        <v>1311</v>
      </c>
      <c r="E45" t="s">
        <v>843</v>
      </c>
      <c r="F45">
        <v>1609000</v>
      </c>
      <c r="G45"/>
      <c r="H45" t="s">
        <v>1784</v>
      </c>
      <c r="I45" s="211" t="s">
        <v>1953</v>
      </c>
      <c r="K45" s="65"/>
      <c r="L45" s="65"/>
    </row>
    <row r="46" spans="1:12" s="17" customFormat="1" ht="93.75" x14ac:dyDescent="0.2">
      <c r="A46" s="97">
        <v>15</v>
      </c>
      <c r="B46" s="97" t="s">
        <v>1311</v>
      </c>
      <c r="C46" t="s">
        <v>1196</v>
      </c>
      <c r="D46" s="97" t="s">
        <v>1311</v>
      </c>
      <c r="E46" t="s">
        <v>844</v>
      </c>
      <c r="F46">
        <v>1609000</v>
      </c>
      <c r="G46"/>
      <c r="H46" t="s">
        <v>1784</v>
      </c>
      <c r="I46" s="211" t="s">
        <v>1953</v>
      </c>
      <c r="K46" s="65"/>
      <c r="L46" s="65"/>
    </row>
    <row r="47" spans="1:12" s="17" customFormat="1" ht="93.75" x14ac:dyDescent="0.2">
      <c r="A47" s="97">
        <v>16</v>
      </c>
      <c r="B47" s="97" t="s">
        <v>1311</v>
      </c>
      <c r="C47" t="s">
        <v>1196</v>
      </c>
      <c r="D47" s="97" t="s">
        <v>1311</v>
      </c>
      <c r="E47" t="s">
        <v>845</v>
      </c>
      <c r="F47">
        <v>1609000</v>
      </c>
      <c r="G47"/>
      <c r="H47" t="s">
        <v>1784</v>
      </c>
      <c r="I47" s="211" t="s">
        <v>1953</v>
      </c>
      <c r="K47" s="65"/>
      <c r="L47" s="65"/>
    </row>
    <row r="48" spans="1:12" s="17" customFormat="1" ht="56.25" x14ac:dyDescent="0.2">
      <c r="A48" s="97">
        <v>17</v>
      </c>
      <c r="B48" s="97" t="s">
        <v>1321</v>
      </c>
      <c r="C48" t="s">
        <v>1196</v>
      </c>
      <c r="D48" s="97" t="s">
        <v>1321</v>
      </c>
      <c r="E48" t="s">
        <v>846</v>
      </c>
      <c r="F48">
        <v>783000</v>
      </c>
      <c r="G48"/>
      <c r="H48" t="s">
        <v>1785</v>
      </c>
      <c r="I48" s="211" t="s">
        <v>1947</v>
      </c>
      <c r="K48" s="65"/>
      <c r="L48" s="65"/>
    </row>
    <row r="49" spans="1:12" s="17" customFormat="1" ht="56.25" x14ac:dyDescent="0.2">
      <c r="A49" s="97">
        <v>18</v>
      </c>
      <c r="B49" s="97" t="s">
        <v>1321</v>
      </c>
      <c r="C49" t="s">
        <v>1196</v>
      </c>
      <c r="D49" s="97" t="s">
        <v>1321</v>
      </c>
      <c r="E49" t="s">
        <v>847</v>
      </c>
      <c r="F49">
        <v>1996000</v>
      </c>
      <c r="G49"/>
      <c r="H49" t="s">
        <v>1785</v>
      </c>
      <c r="I49" s="211" t="s">
        <v>1947</v>
      </c>
      <c r="K49" s="65"/>
      <c r="L49" s="65"/>
    </row>
    <row r="50" spans="1:12" s="17" customFormat="1" ht="56.25" x14ac:dyDescent="0.2">
      <c r="A50" s="97">
        <v>19</v>
      </c>
      <c r="B50" s="97" t="s">
        <v>1310</v>
      </c>
      <c r="C50" t="s">
        <v>1196</v>
      </c>
      <c r="D50" s="97" t="s">
        <v>1310</v>
      </c>
      <c r="E50" t="s">
        <v>848</v>
      </c>
      <c r="F50">
        <v>2000000</v>
      </c>
      <c r="G50"/>
      <c r="H50" t="s">
        <v>1771</v>
      </c>
      <c r="I50" s="211" t="s">
        <v>1947</v>
      </c>
      <c r="K50" s="65"/>
      <c r="L50" s="65"/>
    </row>
    <row r="51" spans="1:12" s="17" customFormat="1" ht="56.25" x14ac:dyDescent="0.2">
      <c r="A51" s="97">
        <v>20</v>
      </c>
      <c r="B51" s="97" t="s">
        <v>1308</v>
      </c>
      <c r="C51" t="s">
        <v>1163</v>
      </c>
      <c r="D51" s="97" t="s">
        <v>1308</v>
      </c>
      <c r="E51" t="s">
        <v>849</v>
      </c>
      <c r="F51">
        <v>1386600</v>
      </c>
      <c r="G51"/>
      <c r="H51" t="s">
        <v>1786</v>
      </c>
      <c r="I51" s="211" t="s">
        <v>1947</v>
      </c>
      <c r="K51" s="65"/>
      <c r="L51" s="65"/>
    </row>
    <row r="52" spans="1:12" s="17" customFormat="1" ht="56.25" x14ac:dyDescent="0.2">
      <c r="A52" s="97">
        <v>21</v>
      </c>
      <c r="B52" s="97" t="s">
        <v>1317</v>
      </c>
      <c r="C52" t="s">
        <v>1163</v>
      </c>
      <c r="D52" s="97" t="s">
        <v>1317</v>
      </c>
      <c r="E52" t="s">
        <v>850</v>
      </c>
      <c r="F52">
        <v>773800</v>
      </c>
      <c r="G52"/>
      <c r="H52" t="s">
        <v>1771</v>
      </c>
      <c r="I52" s="211" t="s">
        <v>1947</v>
      </c>
      <c r="K52" s="65"/>
      <c r="L52" s="65"/>
    </row>
    <row r="53" spans="1:12" s="17" customFormat="1" ht="56.25" x14ac:dyDescent="0.2">
      <c r="A53" s="97">
        <v>22</v>
      </c>
      <c r="B53" s="97" t="s">
        <v>1310</v>
      </c>
      <c r="C53" t="s">
        <v>1163</v>
      </c>
      <c r="D53" s="97" t="s">
        <v>1310</v>
      </c>
      <c r="E53" t="s">
        <v>851</v>
      </c>
      <c r="F53">
        <v>500000</v>
      </c>
      <c r="G53"/>
      <c r="H53" t="s">
        <v>1771</v>
      </c>
      <c r="I53" s="211" t="s">
        <v>1947</v>
      </c>
      <c r="K53" s="65"/>
      <c r="L53" s="65"/>
    </row>
    <row r="54" spans="1:12" s="17" customFormat="1" ht="56.25" x14ac:dyDescent="0.2">
      <c r="A54" s="97">
        <v>23</v>
      </c>
      <c r="B54" s="97" t="s">
        <v>1310</v>
      </c>
      <c r="C54" t="s">
        <v>1163</v>
      </c>
      <c r="D54" s="97" t="s">
        <v>1310</v>
      </c>
      <c r="E54" t="s">
        <v>852</v>
      </c>
      <c r="F54">
        <v>500000</v>
      </c>
      <c r="G54"/>
      <c r="H54" t="s">
        <v>1771</v>
      </c>
      <c r="I54" s="211" t="s">
        <v>1947</v>
      </c>
      <c r="K54" s="65"/>
      <c r="L54" s="65"/>
    </row>
    <row r="55" spans="1:12" s="17" customFormat="1" ht="56.25" x14ac:dyDescent="0.2">
      <c r="A55" s="97">
        <v>24</v>
      </c>
      <c r="B55" s="97" t="s">
        <v>1310</v>
      </c>
      <c r="C55" t="s">
        <v>1163</v>
      </c>
      <c r="D55" s="97" t="s">
        <v>1310</v>
      </c>
      <c r="E55" t="s">
        <v>853</v>
      </c>
      <c r="F55">
        <v>500000</v>
      </c>
      <c r="G55"/>
      <c r="H55" t="s">
        <v>1771</v>
      </c>
      <c r="I55" s="211" t="s">
        <v>1947</v>
      </c>
      <c r="K55" s="65"/>
      <c r="L55" s="65"/>
    </row>
    <row r="56" spans="1:12" s="17" customFormat="1" ht="56.25" x14ac:dyDescent="0.2">
      <c r="A56" s="97">
        <v>25</v>
      </c>
      <c r="B56" s="97" t="s">
        <v>1317</v>
      </c>
      <c r="C56" t="s">
        <v>1163</v>
      </c>
      <c r="D56" s="97" t="s">
        <v>1317</v>
      </c>
      <c r="E56" t="s">
        <v>854</v>
      </c>
      <c r="F56">
        <v>497500</v>
      </c>
      <c r="G56"/>
      <c r="H56" t="s">
        <v>1771</v>
      </c>
      <c r="I56" s="211" t="s">
        <v>1947</v>
      </c>
      <c r="K56" s="65"/>
      <c r="L56" s="65"/>
    </row>
    <row r="57" spans="1:12" s="17" customFormat="1" ht="56.25" x14ac:dyDescent="0.2">
      <c r="A57" s="97">
        <v>26</v>
      </c>
      <c r="B57" s="97" t="s">
        <v>1327</v>
      </c>
      <c r="C57" t="s">
        <v>1163</v>
      </c>
      <c r="D57" s="97" t="s">
        <v>1327</v>
      </c>
      <c r="E57" t="s">
        <v>855</v>
      </c>
      <c r="F57">
        <v>456000</v>
      </c>
      <c r="G57"/>
      <c r="H57" t="s">
        <v>1771</v>
      </c>
      <c r="I57" s="211" t="s">
        <v>1947</v>
      </c>
      <c r="K57" s="65"/>
      <c r="L57" s="65"/>
    </row>
    <row r="58" spans="1:12" s="17" customFormat="1" ht="56.25" x14ac:dyDescent="0.2">
      <c r="A58" s="97">
        <v>27</v>
      </c>
      <c r="B58" s="97" t="s">
        <v>1317</v>
      </c>
      <c r="C58" t="s">
        <v>1175</v>
      </c>
      <c r="D58" s="97" t="s">
        <v>1317</v>
      </c>
      <c r="E58" t="s">
        <v>857</v>
      </c>
      <c r="F58">
        <v>21285000</v>
      </c>
      <c r="G58"/>
      <c r="H58" t="s">
        <v>1787</v>
      </c>
      <c r="I58" s="211" t="s">
        <v>1947</v>
      </c>
      <c r="K58" s="65"/>
      <c r="L58" s="65"/>
    </row>
    <row r="59" spans="1:12" s="17" customFormat="1" ht="56.25" x14ac:dyDescent="0.2">
      <c r="A59" s="97">
        <v>28</v>
      </c>
      <c r="B59" s="97" t="s">
        <v>1318</v>
      </c>
      <c r="C59" t="s">
        <v>1175</v>
      </c>
      <c r="D59" s="97" t="s">
        <v>1318</v>
      </c>
      <c r="E59" t="s">
        <v>858</v>
      </c>
      <c r="F59">
        <v>4257000</v>
      </c>
      <c r="G59"/>
      <c r="H59" t="s">
        <v>1788</v>
      </c>
      <c r="I59" s="211" t="s">
        <v>1947</v>
      </c>
      <c r="K59" s="65"/>
      <c r="L59" s="65"/>
    </row>
    <row r="60" spans="1:12" s="17" customFormat="1" ht="56.25" x14ac:dyDescent="0.2">
      <c r="A60" s="97">
        <v>29</v>
      </c>
      <c r="B60" s="97" t="s">
        <v>1319</v>
      </c>
      <c r="C60" t="s">
        <v>1175</v>
      </c>
      <c r="D60" s="97" t="s">
        <v>1319</v>
      </c>
      <c r="E60" t="s">
        <v>859</v>
      </c>
      <c r="F60">
        <v>4257000</v>
      </c>
      <c r="G60"/>
      <c r="H60" t="s">
        <v>1771</v>
      </c>
      <c r="I60" s="211" t="s">
        <v>1947</v>
      </c>
      <c r="K60" s="65"/>
      <c r="L60" s="65"/>
    </row>
    <row r="61" spans="1:12" s="17" customFormat="1" ht="56.25" x14ac:dyDescent="0.2">
      <c r="A61" s="97">
        <v>30</v>
      </c>
      <c r="B61" s="97" t="s">
        <v>1319</v>
      </c>
      <c r="C61" t="s">
        <v>1175</v>
      </c>
      <c r="D61" s="97" t="s">
        <v>1319</v>
      </c>
      <c r="E61" t="s">
        <v>860</v>
      </c>
      <c r="F61">
        <v>4257000</v>
      </c>
      <c r="G61"/>
      <c r="H61" t="s">
        <v>1771</v>
      </c>
      <c r="I61" s="211" t="s">
        <v>1947</v>
      </c>
      <c r="K61" s="65"/>
      <c r="L61" s="65"/>
    </row>
    <row r="62" spans="1:12" s="17" customFormat="1" ht="56.25" x14ac:dyDescent="0.2">
      <c r="A62" s="97">
        <v>31</v>
      </c>
      <c r="B62" s="97" t="s">
        <v>1319</v>
      </c>
      <c r="C62" t="s">
        <v>1175</v>
      </c>
      <c r="D62" s="97" t="s">
        <v>1319</v>
      </c>
      <c r="E62" t="s">
        <v>861</v>
      </c>
      <c r="F62">
        <v>4257000</v>
      </c>
      <c r="G62"/>
      <c r="H62" t="s">
        <v>1771</v>
      </c>
      <c r="I62" s="211" t="s">
        <v>1947</v>
      </c>
      <c r="K62" s="65"/>
      <c r="L62" s="65"/>
    </row>
    <row r="63" spans="1:12" s="17" customFormat="1" ht="56.25" x14ac:dyDescent="0.2">
      <c r="A63" s="97">
        <v>32</v>
      </c>
      <c r="B63" s="97" t="s">
        <v>1319</v>
      </c>
      <c r="C63" t="s">
        <v>1175</v>
      </c>
      <c r="D63" s="97" t="s">
        <v>1319</v>
      </c>
      <c r="E63" t="s">
        <v>862</v>
      </c>
      <c r="F63">
        <v>4257000</v>
      </c>
      <c r="G63"/>
      <c r="H63" t="s">
        <v>1771</v>
      </c>
      <c r="I63" s="211" t="s">
        <v>1947</v>
      </c>
      <c r="K63" s="65"/>
      <c r="L63" s="65"/>
    </row>
    <row r="64" spans="1:12" s="17" customFormat="1" ht="56.25" x14ac:dyDescent="0.2">
      <c r="A64" s="97">
        <v>33</v>
      </c>
      <c r="B64" s="97" t="s">
        <v>1308</v>
      </c>
      <c r="C64" t="s">
        <v>1175</v>
      </c>
      <c r="D64" s="97" t="s">
        <v>1308</v>
      </c>
      <c r="E64" t="s">
        <v>863</v>
      </c>
      <c r="F64">
        <v>4257000</v>
      </c>
      <c r="G64"/>
      <c r="H64" t="s">
        <v>1789</v>
      </c>
      <c r="I64" s="211" t="s">
        <v>1947</v>
      </c>
      <c r="K64" s="65"/>
      <c r="L64" s="65"/>
    </row>
    <row r="65" spans="1:12" s="17" customFormat="1" ht="56.25" x14ac:dyDescent="0.2">
      <c r="A65" s="97">
        <v>34</v>
      </c>
      <c r="B65" s="97" t="s">
        <v>1308</v>
      </c>
      <c r="C65" t="s">
        <v>1175</v>
      </c>
      <c r="D65" s="97" t="s">
        <v>1308</v>
      </c>
      <c r="E65" t="s">
        <v>864</v>
      </c>
      <c r="F65">
        <v>4257000</v>
      </c>
      <c r="G65"/>
      <c r="H65" t="s">
        <v>1789</v>
      </c>
      <c r="I65" s="211" t="s">
        <v>1947</v>
      </c>
      <c r="K65" s="65"/>
      <c r="L65" s="65"/>
    </row>
    <row r="66" spans="1:12" s="17" customFormat="1" ht="56.25" x14ac:dyDescent="0.2">
      <c r="A66" s="97">
        <v>35</v>
      </c>
      <c r="B66" s="97" t="s">
        <v>1307</v>
      </c>
      <c r="C66" t="s">
        <v>1175</v>
      </c>
      <c r="D66" s="97" t="s">
        <v>1307</v>
      </c>
      <c r="E66" t="s">
        <v>865</v>
      </c>
      <c r="F66">
        <v>4257000</v>
      </c>
      <c r="G66"/>
      <c r="H66" t="s">
        <v>1789</v>
      </c>
      <c r="I66" s="211" t="s">
        <v>1947</v>
      </c>
      <c r="K66" s="65"/>
      <c r="L66" s="65"/>
    </row>
    <row r="67" spans="1:12" s="17" customFormat="1" ht="56.25" x14ac:dyDescent="0.2">
      <c r="A67" s="97">
        <v>36</v>
      </c>
      <c r="B67" s="97" t="s">
        <v>1307</v>
      </c>
      <c r="C67" t="s">
        <v>1175</v>
      </c>
      <c r="D67" s="97" t="s">
        <v>1307</v>
      </c>
      <c r="E67" t="s">
        <v>866</v>
      </c>
      <c r="F67">
        <v>4257000</v>
      </c>
      <c r="G67"/>
      <c r="H67" t="s">
        <v>1789</v>
      </c>
      <c r="I67" s="211" t="s">
        <v>1947</v>
      </c>
      <c r="K67" s="65"/>
      <c r="L67" s="65"/>
    </row>
    <row r="68" spans="1:12" s="17" customFormat="1" ht="56.25" x14ac:dyDescent="0.2">
      <c r="A68" s="97">
        <v>37</v>
      </c>
      <c r="B68" s="97" t="s">
        <v>1308</v>
      </c>
      <c r="C68" t="s">
        <v>1175</v>
      </c>
      <c r="D68" s="97" t="s">
        <v>1308</v>
      </c>
      <c r="E68" t="s">
        <v>867</v>
      </c>
      <c r="F68">
        <v>4257000</v>
      </c>
      <c r="G68"/>
      <c r="H68" t="s">
        <v>1789</v>
      </c>
      <c r="I68" s="211" t="s">
        <v>1947</v>
      </c>
      <c r="K68" s="65"/>
      <c r="L68" s="65"/>
    </row>
    <row r="69" spans="1:12" s="17" customFormat="1" ht="56.25" x14ac:dyDescent="0.2">
      <c r="A69" s="97">
        <v>38</v>
      </c>
      <c r="B69" s="97" t="s">
        <v>1326</v>
      </c>
      <c r="C69" t="s">
        <v>1175</v>
      </c>
      <c r="D69" s="97" t="s">
        <v>1326</v>
      </c>
      <c r="E69" t="s">
        <v>868</v>
      </c>
      <c r="F69">
        <v>28494900</v>
      </c>
      <c r="G69"/>
      <c r="H69" t="s">
        <v>1790</v>
      </c>
      <c r="I69" s="173" t="s">
        <v>1214</v>
      </c>
      <c r="K69" s="65"/>
      <c r="L69" s="65"/>
    </row>
    <row r="70" spans="1:12" s="17" customFormat="1" ht="56.25" x14ac:dyDescent="0.2">
      <c r="A70" s="97">
        <v>39</v>
      </c>
      <c r="B70" s="97" t="s">
        <v>1320</v>
      </c>
      <c r="C70" t="s">
        <v>1175</v>
      </c>
      <c r="D70" s="97" t="s">
        <v>1320</v>
      </c>
      <c r="E70" t="s">
        <v>869</v>
      </c>
      <c r="F70">
        <v>4257000</v>
      </c>
      <c r="G70"/>
      <c r="H70" t="s">
        <v>1791</v>
      </c>
      <c r="I70" s="211" t="s">
        <v>1947</v>
      </c>
      <c r="K70" s="65"/>
      <c r="L70" s="65"/>
    </row>
    <row r="71" spans="1:12" s="17" customFormat="1" ht="37.5" x14ac:dyDescent="0.2">
      <c r="A71" s="97">
        <v>40</v>
      </c>
      <c r="B71"/>
      <c r="C71" t="s">
        <v>1175</v>
      </c>
      <c r="D71"/>
      <c r="E71" t="s">
        <v>870</v>
      </c>
      <c r="F71">
        <v>4603500</v>
      </c>
      <c r="G71"/>
      <c r="H71" t="s">
        <v>1792</v>
      </c>
      <c r="I71" s="211" t="s">
        <v>1947</v>
      </c>
      <c r="K71" s="65"/>
      <c r="L71" s="65"/>
    </row>
    <row r="72" spans="1:12" s="17" customFormat="1" ht="56.25" x14ac:dyDescent="0.2">
      <c r="A72" s="97">
        <v>41</v>
      </c>
      <c r="B72" s="97" t="s">
        <v>1321</v>
      </c>
      <c r="C72" t="s">
        <v>1175</v>
      </c>
      <c r="D72" s="97" t="s">
        <v>1321</v>
      </c>
      <c r="E72" t="s">
        <v>871</v>
      </c>
      <c r="F72">
        <v>4257000</v>
      </c>
      <c r="G72"/>
      <c r="H72" t="s">
        <v>1793</v>
      </c>
      <c r="I72" s="211" t="s">
        <v>1947</v>
      </c>
      <c r="K72" s="65"/>
      <c r="L72" s="65"/>
    </row>
    <row r="73" spans="1:12" s="17" customFormat="1" ht="56.25" x14ac:dyDescent="0.2">
      <c r="A73" s="97">
        <v>42</v>
      </c>
      <c r="B73" s="97" t="s">
        <v>1316</v>
      </c>
      <c r="C73" t="s">
        <v>1175</v>
      </c>
      <c r="D73" s="97" t="s">
        <v>1316</v>
      </c>
      <c r="E73" t="s">
        <v>872</v>
      </c>
      <c r="F73">
        <v>4257000</v>
      </c>
      <c r="G73"/>
      <c r="H73" t="s">
        <v>1771</v>
      </c>
      <c r="I73" s="211" t="s">
        <v>1947</v>
      </c>
      <c r="K73" s="65"/>
      <c r="L73" s="65"/>
    </row>
    <row r="74" spans="1:12" s="17" customFormat="1" ht="56.25" x14ac:dyDescent="0.2">
      <c r="A74" s="97">
        <v>43</v>
      </c>
      <c r="B74" s="97" t="s">
        <v>1317</v>
      </c>
      <c r="C74" t="s">
        <v>1198</v>
      </c>
      <c r="D74" s="97" t="s">
        <v>1317</v>
      </c>
      <c r="E74" t="s">
        <v>873</v>
      </c>
      <c r="F74">
        <v>7840800</v>
      </c>
      <c r="G74"/>
      <c r="H74" t="s">
        <v>1794</v>
      </c>
      <c r="I74" s="211" t="s">
        <v>1947</v>
      </c>
      <c r="K74" s="65"/>
      <c r="L74" s="65"/>
    </row>
    <row r="75" spans="1:12" s="17" customFormat="1" ht="56.25" x14ac:dyDescent="0.2">
      <c r="A75" s="97">
        <v>44</v>
      </c>
      <c r="B75" s="97" t="s">
        <v>1317</v>
      </c>
      <c r="C75" t="s">
        <v>1198</v>
      </c>
      <c r="D75" s="97" t="s">
        <v>1317</v>
      </c>
      <c r="E75" t="s">
        <v>874</v>
      </c>
      <c r="F75">
        <v>7560000</v>
      </c>
      <c r="G75"/>
      <c r="H75" t="s">
        <v>1794</v>
      </c>
      <c r="I75" s="211" t="s">
        <v>1947</v>
      </c>
      <c r="K75" s="65"/>
      <c r="L75" s="65"/>
    </row>
    <row r="76" spans="1:12" s="17" customFormat="1" ht="56.25" x14ac:dyDescent="0.2">
      <c r="A76" s="97">
        <v>45</v>
      </c>
      <c r="B76" s="97" t="s">
        <v>1305</v>
      </c>
      <c r="C76" t="s">
        <v>1198</v>
      </c>
      <c r="D76" s="97" t="s">
        <v>1305</v>
      </c>
      <c r="E76" t="s">
        <v>875</v>
      </c>
      <c r="F76">
        <v>4194000</v>
      </c>
      <c r="G76"/>
      <c r="H76" t="s">
        <v>1795</v>
      </c>
      <c r="I76" s="211" t="s">
        <v>1947</v>
      </c>
      <c r="K76" s="65"/>
      <c r="L76" s="65"/>
    </row>
    <row r="77" spans="1:12" s="17" customFormat="1" ht="56.25" x14ac:dyDescent="0.2">
      <c r="A77" s="97">
        <v>46</v>
      </c>
      <c r="B77" s="97" t="s">
        <v>1305</v>
      </c>
      <c r="C77" t="s">
        <v>1198</v>
      </c>
      <c r="D77" s="97" t="s">
        <v>1305</v>
      </c>
      <c r="E77" t="s">
        <v>876</v>
      </c>
      <c r="F77">
        <v>2968100</v>
      </c>
      <c r="G77"/>
      <c r="H77" t="s">
        <v>1796</v>
      </c>
      <c r="I77" s="211" t="s">
        <v>1947</v>
      </c>
      <c r="K77" s="65"/>
      <c r="L77" s="65"/>
    </row>
    <row r="78" spans="1:12" s="17" customFormat="1" ht="56.25" x14ac:dyDescent="0.2">
      <c r="A78" s="97">
        <v>47</v>
      </c>
      <c r="B78" s="97" t="s">
        <v>1318</v>
      </c>
      <c r="C78" t="s">
        <v>1198</v>
      </c>
      <c r="D78" s="97" t="s">
        <v>1318</v>
      </c>
      <c r="E78" t="s">
        <v>877</v>
      </c>
      <c r="F78">
        <v>6494600</v>
      </c>
      <c r="G78"/>
      <c r="H78" t="s">
        <v>1797</v>
      </c>
      <c r="I78" s="211" t="s">
        <v>1947</v>
      </c>
      <c r="K78" s="65"/>
      <c r="L78" s="65"/>
    </row>
    <row r="79" spans="1:12" s="17" customFormat="1" ht="56.25" x14ac:dyDescent="0.2">
      <c r="A79" s="97">
        <v>48</v>
      </c>
      <c r="B79" s="97" t="s">
        <v>1305</v>
      </c>
      <c r="C79" t="s">
        <v>1198</v>
      </c>
      <c r="D79" s="97" t="s">
        <v>1305</v>
      </c>
      <c r="E79" t="s">
        <v>878</v>
      </c>
      <c r="F79">
        <v>2427700</v>
      </c>
      <c r="G79"/>
      <c r="H79" t="s">
        <v>1798</v>
      </c>
      <c r="I79" s="211" t="s">
        <v>1947</v>
      </c>
      <c r="K79" s="65"/>
      <c r="L79" s="65"/>
    </row>
    <row r="80" spans="1:12" s="17" customFormat="1" ht="56.25" x14ac:dyDescent="0.2">
      <c r="A80" s="97">
        <v>49</v>
      </c>
      <c r="B80" s="97" t="s">
        <v>1319</v>
      </c>
      <c r="C80" t="s">
        <v>1198</v>
      </c>
      <c r="D80" s="97" t="s">
        <v>1319</v>
      </c>
      <c r="E80" t="s">
        <v>879</v>
      </c>
      <c r="F80">
        <v>4000000</v>
      </c>
      <c r="G80"/>
      <c r="H80" t="s">
        <v>1794</v>
      </c>
      <c r="I80" s="211" t="s">
        <v>1947</v>
      </c>
      <c r="K80" s="65"/>
      <c r="L80" s="65"/>
    </row>
    <row r="81" spans="1:12" s="17" customFormat="1" ht="18.75" x14ac:dyDescent="0.2">
      <c r="A81" s="97">
        <v>50</v>
      </c>
      <c r="B81" t="s">
        <v>46</v>
      </c>
      <c r="C81" t="s">
        <v>1198</v>
      </c>
      <c r="D81" t="s">
        <v>46</v>
      </c>
      <c r="E81" t="s">
        <v>880</v>
      </c>
      <c r="F81">
        <v>2521700</v>
      </c>
      <c r="G81"/>
      <c r="H81" t="s">
        <v>1782</v>
      </c>
      <c r="I81" s="173" t="s">
        <v>1952</v>
      </c>
      <c r="K81" s="65"/>
      <c r="L81" s="65"/>
    </row>
    <row r="82" spans="1:12" s="17" customFormat="1" ht="56.25" x14ac:dyDescent="0.2">
      <c r="A82" s="97">
        <v>51</v>
      </c>
      <c r="B82" s="97" t="s">
        <v>1326</v>
      </c>
      <c r="C82" t="s">
        <v>1198</v>
      </c>
      <c r="D82" s="97" t="s">
        <v>1329</v>
      </c>
      <c r="E82" t="s">
        <v>881</v>
      </c>
      <c r="F82">
        <v>6000000</v>
      </c>
      <c r="G82"/>
      <c r="H82" t="s">
        <v>1799</v>
      </c>
      <c r="I82" s="211" t="s">
        <v>1954</v>
      </c>
      <c r="K82" s="65"/>
      <c r="L82" s="65"/>
    </row>
    <row r="83" spans="1:12" s="17" customFormat="1" ht="56.25" x14ac:dyDescent="0.2">
      <c r="A83" s="97">
        <v>52</v>
      </c>
      <c r="B83" s="97" t="s">
        <v>1326</v>
      </c>
      <c r="C83" t="s">
        <v>1198</v>
      </c>
      <c r="D83" s="97" t="s">
        <v>1326</v>
      </c>
      <c r="E83" t="s">
        <v>882</v>
      </c>
      <c r="F83">
        <v>2517000</v>
      </c>
      <c r="G83"/>
      <c r="H83" t="s">
        <v>1800</v>
      </c>
      <c r="I83" s="211" t="s">
        <v>1947</v>
      </c>
      <c r="K83" s="65"/>
      <c r="L83" s="65"/>
    </row>
    <row r="84" spans="1:12" s="17" customFormat="1" ht="131.25" x14ac:dyDescent="0.2">
      <c r="A84" s="97">
        <v>53</v>
      </c>
      <c r="B84" t="s">
        <v>46</v>
      </c>
      <c r="C84" t="s">
        <v>1198</v>
      </c>
      <c r="D84" t="s">
        <v>46</v>
      </c>
      <c r="E84" t="s">
        <v>883</v>
      </c>
      <c r="F84">
        <v>2736000</v>
      </c>
      <c r="G84"/>
      <c r="H84" t="s">
        <v>1801</v>
      </c>
      <c r="I84" s="211" t="s">
        <v>1955</v>
      </c>
      <c r="K84" s="65"/>
      <c r="L84" s="65"/>
    </row>
    <row r="85" spans="1:12" s="17" customFormat="1" ht="37.5" x14ac:dyDescent="0.2">
      <c r="A85" s="97">
        <v>54</v>
      </c>
      <c r="B85"/>
      <c r="C85" t="s">
        <v>1198</v>
      </c>
      <c r="D85"/>
      <c r="E85" t="s">
        <v>884</v>
      </c>
      <c r="F85">
        <v>41580000</v>
      </c>
      <c r="G85"/>
      <c r="H85" t="s">
        <v>1792</v>
      </c>
      <c r="I85" s="211" t="s">
        <v>1947</v>
      </c>
      <c r="K85" s="65"/>
      <c r="L85" s="65"/>
    </row>
    <row r="86" spans="1:12" s="17" customFormat="1" ht="37.5" x14ac:dyDescent="0.2">
      <c r="A86" s="97">
        <v>55</v>
      </c>
      <c r="B86"/>
      <c r="C86" t="s">
        <v>1198</v>
      </c>
      <c r="D86"/>
      <c r="E86" t="s">
        <v>885</v>
      </c>
      <c r="F86">
        <v>4725000</v>
      </c>
      <c r="G86"/>
      <c r="H86" t="s">
        <v>1789</v>
      </c>
      <c r="I86" s="211" t="s">
        <v>1947</v>
      </c>
      <c r="K86" s="65"/>
      <c r="L86" s="65"/>
    </row>
    <row r="87" spans="1:12" s="17" customFormat="1" ht="56.25" x14ac:dyDescent="0.2">
      <c r="A87" s="97">
        <v>56</v>
      </c>
      <c r="B87" s="97" t="s">
        <v>1315</v>
      </c>
      <c r="C87" t="s">
        <v>1198</v>
      </c>
      <c r="D87" s="97" t="s">
        <v>1315</v>
      </c>
      <c r="E87" t="s">
        <v>886</v>
      </c>
      <c r="F87">
        <v>6661000</v>
      </c>
      <c r="G87" s="29"/>
      <c r="H87" t="s">
        <v>1802</v>
      </c>
      <c r="I87" s="211" t="s">
        <v>1947</v>
      </c>
      <c r="K87" s="65"/>
      <c r="L87" s="65"/>
    </row>
    <row r="88" spans="1:12" s="191" customFormat="1" ht="37.5" x14ac:dyDescent="0.2">
      <c r="A88" s="97">
        <v>57</v>
      </c>
      <c r="B88" t="s">
        <v>1331</v>
      </c>
      <c r="C88" s="97" t="s">
        <v>1330</v>
      </c>
      <c r="D88" t="s">
        <v>1331</v>
      </c>
      <c r="E88" t="s">
        <v>1332</v>
      </c>
      <c r="F88">
        <v>82000</v>
      </c>
      <c r="G88"/>
      <c r="H88" t="s">
        <v>1218</v>
      </c>
      <c r="I88" s="211" t="s">
        <v>1947</v>
      </c>
      <c r="K88" s="192"/>
      <c r="L88" s="192"/>
    </row>
    <row r="89" spans="1:12" s="191" customFormat="1" ht="37.5" x14ac:dyDescent="0.2">
      <c r="A89" s="97">
        <v>58</v>
      </c>
      <c r="B89" t="s">
        <v>1331</v>
      </c>
      <c r="C89" s="97" t="s">
        <v>1330</v>
      </c>
      <c r="D89" t="s">
        <v>1331</v>
      </c>
      <c r="E89" t="s">
        <v>1333</v>
      </c>
      <c r="F89">
        <v>198000</v>
      </c>
      <c r="G89"/>
      <c r="H89" t="s">
        <v>1771</v>
      </c>
      <c r="I89" s="211" t="s">
        <v>1947</v>
      </c>
      <c r="K89" s="192"/>
      <c r="L89" s="192"/>
    </row>
    <row r="90" spans="1:12" s="191" customFormat="1" ht="37.5" x14ac:dyDescent="0.2">
      <c r="A90" s="97">
        <v>59</v>
      </c>
      <c r="B90" t="s">
        <v>1331</v>
      </c>
      <c r="C90" s="97" t="s">
        <v>1330</v>
      </c>
      <c r="D90" t="s">
        <v>1331</v>
      </c>
      <c r="E90" t="s">
        <v>1334</v>
      </c>
      <c r="F90">
        <v>354000</v>
      </c>
      <c r="G90"/>
      <c r="H90" t="s">
        <v>1771</v>
      </c>
      <c r="I90" s="211" t="s">
        <v>1947</v>
      </c>
      <c r="K90" s="192"/>
      <c r="L90" s="192"/>
    </row>
    <row r="91" spans="1:12" s="191" customFormat="1" ht="37.5" x14ac:dyDescent="0.2">
      <c r="A91" s="97">
        <v>60</v>
      </c>
      <c r="B91" t="s">
        <v>1331</v>
      </c>
      <c r="C91" s="97" t="s">
        <v>1330</v>
      </c>
      <c r="D91" t="s">
        <v>1331</v>
      </c>
      <c r="E91" t="s">
        <v>1335</v>
      </c>
      <c r="F91">
        <v>198000</v>
      </c>
      <c r="G91"/>
      <c r="H91" t="s">
        <v>1771</v>
      </c>
      <c r="I91" s="211" t="s">
        <v>1947</v>
      </c>
      <c r="K91" s="192"/>
      <c r="L91" s="192"/>
    </row>
    <row r="92" spans="1:12" s="191" customFormat="1" ht="37.5" x14ac:dyDescent="0.2">
      <c r="A92" s="97">
        <v>61</v>
      </c>
      <c r="B92" t="s">
        <v>1331</v>
      </c>
      <c r="C92" s="97" t="s">
        <v>1330</v>
      </c>
      <c r="D92" t="s">
        <v>1331</v>
      </c>
      <c r="E92" t="s">
        <v>1337</v>
      </c>
      <c r="F92">
        <v>82000</v>
      </c>
      <c r="G92"/>
      <c r="H92" t="s">
        <v>1218</v>
      </c>
      <c r="I92" s="211" t="s">
        <v>1947</v>
      </c>
      <c r="K92" s="192"/>
      <c r="L92" s="192"/>
    </row>
    <row r="93" spans="1:12" s="191" customFormat="1" ht="37.5" x14ac:dyDescent="0.2">
      <c r="A93" s="97">
        <v>62</v>
      </c>
      <c r="B93" t="s">
        <v>1331</v>
      </c>
      <c r="C93" s="97" t="s">
        <v>1330</v>
      </c>
      <c r="D93" t="s">
        <v>1331</v>
      </c>
      <c r="E93" t="s">
        <v>1338</v>
      </c>
      <c r="F93">
        <v>82000</v>
      </c>
      <c r="G93"/>
      <c r="H93" t="s">
        <v>1218</v>
      </c>
      <c r="I93" s="211" t="s">
        <v>1947</v>
      </c>
      <c r="K93" s="192"/>
      <c r="L93" s="192"/>
    </row>
    <row r="94" spans="1:12" s="191" customFormat="1" ht="37.5" x14ac:dyDescent="0.2">
      <c r="A94" s="97">
        <v>63</v>
      </c>
      <c r="B94" t="s">
        <v>1331</v>
      </c>
      <c r="C94" s="97" t="s">
        <v>1330</v>
      </c>
      <c r="D94" t="s">
        <v>1331</v>
      </c>
      <c r="E94" t="s">
        <v>1339</v>
      </c>
      <c r="F94">
        <v>198000</v>
      </c>
      <c r="G94"/>
      <c r="H94" t="s">
        <v>1771</v>
      </c>
      <c r="I94" s="211" t="s">
        <v>1956</v>
      </c>
      <c r="K94" s="192"/>
      <c r="L94" s="192"/>
    </row>
    <row r="95" spans="1:12" s="191" customFormat="1" ht="37.5" x14ac:dyDescent="0.2">
      <c r="A95" s="97">
        <v>64</v>
      </c>
      <c r="B95" t="s">
        <v>1331</v>
      </c>
      <c r="C95" s="97" t="s">
        <v>1330</v>
      </c>
      <c r="D95" t="s">
        <v>1331</v>
      </c>
      <c r="E95" t="s">
        <v>1340</v>
      </c>
      <c r="F95">
        <v>198000</v>
      </c>
      <c r="G95"/>
      <c r="H95" t="s">
        <v>1771</v>
      </c>
      <c r="I95" s="211" t="s">
        <v>1956</v>
      </c>
      <c r="K95" s="192"/>
      <c r="L95" s="192"/>
    </row>
    <row r="96" spans="1:12" s="191" customFormat="1" ht="37.5" x14ac:dyDescent="0.2">
      <c r="A96" s="97">
        <v>65</v>
      </c>
      <c r="B96" t="s">
        <v>1331</v>
      </c>
      <c r="C96" s="97" t="s">
        <v>1330</v>
      </c>
      <c r="D96" t="s">
        <v>1331</v>
      </c>
      <c r="E96" t="s">
        <v>1342</v>
      </c>
      <c r="F96">
        <v>198000</v>
      </c>
      <c r="G96"/>
      <c r="H96" t="s">
        <v>1771</v>
      </c>
      <c r="I96" s="211" t="s">
        <v>1956</v>
      </c>
      <c r="K96" s="192"/>
      <c r="L96" s="192"/>
    </row>
    <row r="97" spans="1:12" s="191" customFormat="1" ht="37.5" x14ac:dyDescent="0.2">
      <c r="A97" s="97">
        <v>66</v>
      </c>
      <c r="B97" t="s">
        <v>1331</v>
      </c>
      <c r="C97" s="97" t="s">
        <v>1330</v>
      </c>
      <c r="D97" t="s">
        <v>1331</v>
      </c>
      <c r="E97" t="s">
        <v>1343</v>
      </c>
      <c r="F97">
        <v>82000</v>
      </c>
      <c r="G97"/>
      <c r="H97" t="s">
        <v>1218</v>
      </c>
      <c r="I97" s="211" t="s">
        <v>1947</v>
      </c>
      <c r="K97" s="192"/>
      <c r="L97" s="192"/>
    </row>
    <row r="98" spans="1:12" s="191" customFormat="1" ht="37.5" x14ac:dyDescent="0.2">
      <c r="A98" s="97">
        <v>67</v>
      </c>
      <c r="B98" t="s">
        <v>1331</v>
      </c>
      <c r="C98" s="97" t="s">
        <v>1330</v>
      </c>
      <c r="D98" t="s">
        <v>1331</v>
      </c>
      <c r="E98" t="s">
        <v>1344</v>
      </c>
      <c r="F98">
        <v>358800</v>
      </c>
      <c r="G98"/>
      <c r="H98" t="s">
        <v>1771</v>
      </c>
      <c r="I98" s="211" t="s">
        <v>1947</v>
      </c>
      <c r="K98" s="192"/>
      <c r="L98" s="192"/>
    </row>
    <row r="99" spans="1:12" s="191" customFormat="1" ht="37.5" x14ac:dyDescent="0.2">
      <c r="A99" s="97">
        <v>68</v>
      </c>
      <c r="B99" t="s">
        <v>1331</v>
      </c>
      <c r="C99" s="97" t="s">
        <v>1330</v>
      </c>
      <c r="D99" t="s">
        <v>1331</v>
      </c>
      <c r="E99" t="s">
        <v>1345</v>
      </c>
      <c r="F99">
        <v>198000</v>
      </c>
      <c r="G99"/>
      <c r="H99" t="s">
        <v>1771</v>
      </c>
      <c r="I99" s="211" t="s">
        <v>1947</v>
      </c>
      <c r="K99" s="192"/>
      <c r="L99" s="192"/>
    </row>
    <row r="100" spans="1:12" s="191" customFormat="1" ht="37.5" x14ac:dyDescent="0.2">
      <c r="A100" s="97">
        <v>69</v>
      </c>
      <c r="B100" t="s">
        <v>1331</v>
      </c>
      <c r="C100" s="97" t="s">
        <v>1330</v>
      </c>
      <c r="D100" t="s">
        <v>1331</v>
      </c>
      <c r="E100" t="s">
        <v>1346</v>
      </c>
      <c r="F100">
        <v>198000</v>
      </c>
      <c r="G100"/>
      <c r="H100" t="s">
        <v>1771</v>
      </c>
      <c r="I100" s="211" t="s">
        <v>1947</v>
      </c>
      <c r="K100" s="192"/>
      <c r="L100" s="192"/>
    </row>
    <row r="101" spans="1:12" s="191" customFormat="1" ht="37.5" x14ac:dyDescent="0.2">
      <c r="A101" s="97">
        <v>70</v>
      </c>
      <c r="B101" t="s">
        <v>1331</v>
      </c>
      <c r="C101" s="97" t="s">
        <v>1330</v>
      </c>
      <c r="D101" t="s">
        <v>1331</v>
      </c>
      <c r="E101" t="s">
        <v>1347</v>
      </c>
      <c r="F101">
        <v>82000</v>
      </c>
      <c r="G101"/>
      <c r="H101" t="s">
        <v>1218</v>
      </c>
      <c r="I101" s="211" t="s">
        <v>1947</v>
      </c>
      <c r="K101" s="192"/>
      <c r="L101" s="192"/>
    </row>
    <row r="102" spans="1:12" s="191" customFormat="1" ht="37.5" x14ac:dyDescent="0.2">
      <c r="A102" s="97">
        <v>71</v>
      </c>
      <c r="B102" t="s">
        <v>1331</v>
      </c>
      <c r="C102" s="97" t="s">
        <v>1330</v>
      </c>
      <c r="D102" t="s">
        <v>1331</v>
      </c>
      <c r="E102" t="s">
        <v>1350</v>
      </c>
      <c r="F102">
        <v>82000</v>
      </c>
      <c r="G102"/>
      <c r="H102" t="s">
        <v>1218</v>
      </c>
      <c r="I102" s="211" t="s">
        <v>1947</v>
      </c>
      <c r="K102" s="192"/>
      <c r="L102" s="192"/>
    </row>
    <row r="103" spans="1:12" s="191" customFormat="1" ht="37.5" x14ac:dyDescent="0.2">
      <c r="A103" s="97">
        <v>72</v>
      </c>
      <c r="B103" t="s">
        <v>1331</v>
      </c>
      <c r="C103" s="97" t="s">
        <v>1330</v>
      </c>
      <c r="D103" t="s">
        <v>1331</v>
      </c>
      <c r="E103" t="s">
        <v>1351</v>
      </c>
      <c r="F103">
        <v>358800</v>
      </c>
      <c r="G103"/>
      <c r="H103" t="s">
        <v>1771</v>
      </c>
      <c r="I103" s="211" t="s">
        <v>1947</v>
      </c>
      <c r="K103" s="192"/>
      <c r="L103" s="192"/>
    </row>
    <row r="104" spans="1:12" s="191" customFormat="1" ht="37.5" x14ac:dyDescent="0.2">
      <c r="A104" s="97">
        <v>73</v>
      </c>
      <c r="B104" t="s">
        <v>1331</v>
      </c>
      <c r="C104" s="97" t="s">
        <v>1330</v>
      </c>
      <c r="D104" t="s">
        <v>1331</v>
      </c>
      <c r="E104" t="s">
        <v>1352</v>
      </c>
      <c r="F104">
        <v>354000</v>
      </c>
      <c r="G104"/>
      <c r="H104" t="s">
        <v>1771</v>
      </c>
      <c r="I104" s="211" t="s">
        <v>1947</v>
      </c>
      <c r="K104" s="192"/>
      <c r="L104" s="192"/>
    </row>
    <row r="105" spans="1:12" s="191" customFormat="1" ht="37.5" x14ac:dyDescent="0.2">
      <c r="A105" s="97">
        <v>74</v>
      </c>
      <c r="B105" t="s">
        <v>1331</v>
      </c>
      <c r="C105" s="97" t="s">
        <v>1330</v>
      </c>
      <c r="D105" t="s">
        <v>1331</v>
      </c>
      <c r="E105" t="s">
        <v>1353</v>
      </c>
      <c r="F105">
        <v>198000</v>
      </c>
      <c r="G105"/>
      <c r="H105" t="s">
        <v>1771</v>
      </c>
      <c r="I105" s="211" t="s">
        <v>1947</v>
      </c>
      <c r="K105" s="192"/>
      <c r="L105" s="192"/>
    </row>
    <row r="106" spans="1:12" s="191" customFormat="1" ht="37.5" x14ac:dyDescent="0.2">
      <c r="A106" s="97">
        <v>75</v>
      </c>
      <c r="B106" t="s">
        <v>1331</v>
      </c>
      <c r="C106" s="97" t="s">
        <v>1330</v>
      </c>
      <c r="D106" t="s">
        <v>1331</v>
      </c>
      <c r="E106" t="s">
        <v>1355</v>
      </c>
      <c r="F106">
        <v>354000</v>
      </c>
      <c r="G106"/>
      <c r="H106" t="s">
        <v>1771</v>
      </c>
      <c r="I106" s="211" t="s">
        <v>1947</v>
      </c>
      <c r="K106" s="192"/>
      <c r="L106" s="192"/>
    </row>
    <row r="107" spans="1:12" s="191" customFormat="1" ht="37.5" x14ac:dyDescent="0.2">
      <c r="A107" s="97">
        <v>76</v>
      </c>
      <c r="B107" t="s">
        <v>1331</v>
      </c>
      <c r="C107" s="97" t="s">
        <v>1330</v>
      </c>
      <c r="D107" t="s">
        <v>1331</v>
      </c>
      <c r="E107" t="s">
        <v>1356</v>
      </c>
      <c r="F107">
        <v>198000</v>
      </c>
      <c r="G107"/>
      <c r="H107" t="s">
        <v>1771</v>
      </c>
      <c r="I107" s="211" t="s">
        <v>1947</v>
      </c>
      <c r="K107" s="192"/>
      <c r="L107" s="192"/>
    </row>
    <row r="108" spans="1:12" s="191" customFormat="1" ht="37.5" x14ac:dyDescent="0.2">
      <c r="A108" s="97">
        <v>77</v>
      </c>
      <c r="B108" t="s">
        <v>1331</v>
      </c>
      <c r="C108" s="97" t="s">
        <v>1330</v>
      </c>
      <c r="D108" t="s">
        <v>1331</v>
      </c>
      <c r="E108" t="s">
        <v>1357</v>
      </c>
      <c r="F108">
        <v>198000</v>
      </c>
      <c r="G108"/>
      <c r="H108" t="s">
        <v>1771</v>
      </c>
      <c r="I108" s="211" t="s">
        <v>1947</v>
      </c>
      <c r="K108" s="192"/>
      <c r="L108" s="192"/>
    </row>
    <row r="109" spans="1:12" s="191" customFormat="1" ht="37.5" x14ac:dyDescent="0.2">
      <c r="A109" s="97">
        <v>78</v>
      </c>
      <c r="B109" t="s">
        <v>1331</v>
      </c>
      <c r="C109" s="97" t="s">
        <v>1330</v>
      </c>
      <c r="D109" t="s">
        <v>1331</v>
      </c>
      <c r="E109" t="s">
        <v>1358</v>
      </c>
      <c r="F109">
        <v>198000</v>
      </c>
      <c r="G109"/>
      <c r="H109" t="s">
        <v>1771</v>
      </c>
      <c r="I109" s="211" t="s">
        <v>1947</v>
      </c>
      <c r="K109" s="192"/>
      <c r="L109" s="192"/>
    </row>
    <row r="110" spans="1:12" s="191" customFormat="1" ht="37.5" x14ac:dyDescent="0.2">
      <c r="A110" s="97">
        <v>79</v>
      </c>
      <c r="B110" t="s">
        <v>1331</v>
      </c>
      <c r="C110" s="97" t="s">
        <v>1330</v>
      </c>
      <c r="D110" t="s">
        <v>1331</v>
      </c>
      <c r="E110" t="s">
        <v>1360</v>
      </c>
      <c r="F110">
        <v>358800</v>
      </c>
      <c r="G110"/>
      <c r="H110" t="s">
        <v>1771</v>
      </c>
      <c r="I110" s="211" t="s">
        <v>1947</v>
      </c>
      <c r="K110" s="192"/>
      <c r="L110" s="192"/>
    </row>
    <row r="111" spans="1:12" s="191" customFormat="1" ht="37.5" x14ac:dyDescent="0.2">
      <c r="A111" s="97">
        <v>80</v>
      </c>
      <c r="B111" t="s">
        <v>1331</v>
      </c>
      <c r="C111" s="97" t="s">
        <v>1330</v>
      </c>
      <c r="D111" t="s">
        <v>1331</v>
      </c>
      <c r="E111" t="s">
        <v>1361</v>
      </c>
      <c r="F111">
        <v>358800</v>
      </c>
      <c r="G111"/>
      <c r="H111" t="s">
        <v>1771</v>
      </c>
      <c r="I111" s="211" t="s">
        <v>1947</v>
      </c>
      <c r="K111" s="192"/>
      <c r="L111" s="192"/>
    </row>
    <row r="112" spans="1:12" s="191" customFormat="1" ht="37.5" x14ac:dyDescent="0.2">
      <c r="A112" s="97">
        <v>81</v>
      </c>
      <c r="B112" t="s">
        <v>1331</v>
      </c>
      <c r="C112" s="97" t="s">
        <v>1330</v>
      </c>
      <c r="D112" t="s">
        <v>1331</v>
      </c>
      <c r="E112" t="s">
        <v>1362</v>
      </c>
      <c r="F112">
        <v>358800</v>
      </c>
      <c r="G112"/>
      <c r="H112" t="s">
        <v>1771</v>
      </c>
      <c r="I112" s="211" t="s">
        <v>1947</v>
      </c>
      <c r="K112" s="192"/>
      <c r="L112" s="192"/>
    </row>
    <row r="113" spans="1:13" s="191" customFormat="1" ht="37.5" x14ac:dyDescent="0.2">
      <c r="A113" s="97">
        <v>82</v>
      </c>
      <c r="B113" t="s">
        <v>1331</v>
      </c>
      <c r="C113" s="97" t="s">
        <v>1330</v>
      </c>
      <c r="D113" t="s">
        <v>1331</v>
      </c>
      <c r="E113" t="s">
        <v>1363</v>
      </c>
      <c r="F113">
        <v>354000</v>
      </c>
      <c r="G113"/>
      <c r="H113" t="s">
        <v>1771</v>
      </c>
      <c r="I113" s="211" t="s">
        <v>1947</v>
      </c>
      <c r="K113" s="192"/>
      <c r="L113" s="192"/>
    </row>
    <row r="114" spans="1:13" s="191" customFormat="1" ht="37.5" x14ac:dyDescent="0.2">
      <c r="A114" s="97">
        <v>83</v>
      </c>
      <c r="B114" t="s">
        <v>1331</v>
      </c>
      <c r="C114" s="97" t="s">
        <v>1330</v>
      </c>
      <c r="D114" t="s">
        <v>1331</v>
      </c>
      <c r="E114" t="s">
        <v>1364</v>
      </c>
      <c r="F114">
        <v>198000</v>
      </c>
      <c r="G114"/>
      <c r="H114" t="s">
        <v>1771</v>
      </c>
      <c r="I114" s="211" t="s">
        <v>1947</v>
      </c>
      <c r="K114" s="192"/>
      <c r="L114" s="192"/>
    </row>
    <row r="115" spans="1:13" s="191" customFormat="1" ht="37.5" x14ac:dyDescent="0.2">
      <c r="A115" s="97">
        <v>84</v>
      </c>
      <c r="B115" t="s">
        <v>1331</v>
      </c>
      <c r="C115" s="97" t="s">
        <v>1330</v>
      </c>
      <c r="D115" t="s">
        <v>1331</v>
      </c>
      <c r="E115" t="s">
        <v>1365</v>
      </c>
      <c r="F115">
        <v>198000</v>
      </c>
      <c r="G115"/>
      <c r="H115" t="s">
        <v>1771</v>
      </c>
      <c r="I115" s="211" t="s">
        <v>1947</v>
      </c>
      <c r="K115" s="192"/>
      <c r="L115" s="192"/>
    </row>
    <row r="116" spans="1:13" s="191" customFormat="1" ht="37.5" x14ac:dyDescent="0.2">
      <c r="A116" s="97">
        <v>85</v>
      </c>
      <c r="B116" t="s">
        <v>1331</v>
      </c>
      <c r="C116" s="97" t="s">
        <v>1330</v>
      </c>
      <c r="D116" t="s">
        <v>1331</v>
      </c>
      <c r="E116" t="s">
        <v>1366</v>
      </c>
      <c r="F116">
        <v>82000</v>
      </c>
      <c r="G116"/>
      <c r="H116" t="s">
        <v>1218</v>
      </c>
      <c r="I116" s="211" t="s">
        <v>1947</v>
      </c>
      <c r="K116" s="192"/>
      <c r="L116" s="192"/>
    </row>
    <row r="117" spans="1:13" s="191" customFormat="1" ht="37.5" x14ac:dyDescent="0.2">
      <c r="A117" s="97">
        <v>86</v>
      </c>
      <c r="B117" t="s">
        <v>1331</v>
      </c>
      <c r="C117" s="97" t="s">
        <v>1330</v>
      </c>
      <c r="D117" t="s">
        <v>1331</v>
      </c>
      <c r="E117" t="s">
        <v>1367</v>
      </c>
      <c r="F117">
        <v>82000</v>
      </c>
      <c r="G117"/>
      <c r="H117" t="s">
        <v>1218</v>
      </c>
      <c r="I117" s="211" t="s">
        <v>1947</v>
      </c>
      <c r="K117" s="192"/>
      <c r="L117" s="192"/>
    </row>
    <row r="118" spans="1:13" s="191" customFormat="1" ht="37.5" x14ac:dyDescent="0.2">
      <c r="A118" s="97">
        <v>87</v>
      </c>
      <c r="B118" t="s">
        <v>1331</v>
      </c>
      <c r="C118" s="97" t="s">
        <v>1330</v>
      </c>
      <c r="D118" t="s">
        <v>1331</v>
      </c>
      <c r="E118" t="s">
        <v>1336</v>
      </c>
      <c r="F118">
        <v>175000</v>
      </c>
      <c r="G118"/>
      <c r="H118" t="s">
        <v>1771</v>
      </c>
      <c r="I118" s="211" t="s">
        <v>1947</v>
      </c>
      <c r="K118" s="192"/>
      <c r="L118" s="192"/>
    </row>
    <row r="119" spans="1:13" s="191" customFormat="1" ht="37.5" x14ac:dyDescent="0.2">
      <c r="A119" s="97">
        <v>88</v>
      </c>
      <c r="B119" t="s">
        <v>1331</v>
      </c>
      <c r="C119" s="97" t="s">
        <v>1330</v>
      </c>
      <c r="D119" t="s">
        <v>1331</v>
      </c>
      <c r="E119" t="s">
        <v>1341</v>
      </c>
      <c r="F119">
        <v>175000</v>
      </c>
      <c r="G119"/>
      <c r="H119" t="s">
        <v>1771</v>
      </c>
      <c r="I119" s="211" t="s">
        <v>1947</v>
      </c>
      <c r="K119" s="192"/>
      <c r="L119" s="192"/>
    </row>
    <row r="120" spans="1:13" s="191" customFormat="1" ht="37.5" x14ac:dyDescent="0.2">
      <c r="A120" s="97">
        <v>89</v>
      </c>
      <c r="B120" t="s">
        <v>1331</v>
      </c>
      <c r="C120" s="97" t="s">
        <v>1330</v>
      </c>
      <c r="D120" t="s">
        <v>1331</v>
      </c>
      <c r="E120" t="s">
        <v>1348</v>
      </c>
      <c r="F120">
        <v>175000</v>
      </c>
      <c r="G120"/>
      <c r="H120" t="s">
        <v>1771</v>
      </c>
      <c r="I120" s="211" t="s">
        <v>1947</v>
      </c>
      <c r="K120" s="192"/>
      <c r="L120" s="192"/>
    </row>
    <row r="121" spans="1:13" s="191" customFormat="1" ht="37.5" x14ac:dyDescent="0.2">
      <c r="A121" s="97">
        <v>90</v>
      </c>
      <c r="B121" t="s">
        <v>1331</v>
      </c>
      <c r="C121" s="97" t="s">
        <v>1330</v>
      </c>
      <c r="D121" t="s">
        <v>1331</v>
      </c>
      <c r="E121" t="s">
        <v>1349</v>
      </c>
      <c r="F121">
        <v>175000</v>
      </c>
      <c r="G121"/>
      <c r="H121" t="s">
        <v>1771</v>
      </c>
      <c r="I121" s="211" t="s">
        <v>1947</v>
      </c>
      <c r="K121" s="192"/>
      <c r="L121" s="192"/>
    </row>
    <row r="122" spans="1:13" s="191" customFormat="1" ht="37.5" x14ac:dyDescent="0.2">
      <c r="A122" s="97">
        <v>91</v>
      </c>
      <c r="B122" t="s">
        <v>1331</v>
      </c>
      <c r="C122" s="97" t="s">
        <v>1330</v>
      </c>
      <c r="D122" t="s">
        <v>1331</v>
      </c>
      <c r="E122" t="s">
        <v>1354</v>
      </c>
      <c r="F122">
        <v>175000</v>
      </c>
      <c r="G122"/>
      <c r="H122" t="s">
        <v>1771</v>
      </c>
      <c r="I122" s="211" t="s">
        <v>1947</v>
      </c>
      <c r="K122" s="192"/>
      <c r="L122" s="192"/>
    </row>
    <row r="123" spans="1:13" s="191" customFormat="1" ht="37.5" x14ac:dyDescent="0.2">
      <c r="A123" s="97">
        <v>92</v>
      </c>
      <c r="B123" t="s">
        <v>1331</v>
      </c>
      <c r="C123" s="97" t="s">
        <v>1330</v>
      </c>
      <c r="D123" t="s">
        <v>1331</v>
      </c>
      <c r="E123" t="s">
        <v>1359</v>
      </c>
      <c r="F123">
        <v>175000</v>
      </c>
      <c r="G123"/>
      <c r="H123" t="s">
        <v>1771</v>
      </c>
      <c r="I123" s="211" t="s">
        <v>1947</v>
      </c>
      <c r="K123" s="192"/>
      <c r="L123" s="192"/>
    </row>
    <row r="124" spans="1:13" s="191" customFormat="1" ht="18.75" x14ac:dyDescent="0.2">
      <c r="A124" s="97"/>
      <c r="B124"/>
      <c r="C124" s="97"/>
      <c r="D124"/>
      <c r="E124"/>
      <c r="F124"/>
      <c r="G124"/>
      <c r="H124"/>
      <c r="I124"/>
      <c r="K124" s="192"/>
      <c r="L124" s="192"/>
    </row>
    <row r="125" spans="1:13" s="191" customFormat="1" ht="18.75" x14ac:dyDescent="0.2">
      <c r="A125">
        <f>+A123</f>
        <v>92</v>
      </c>
      <c r="B125"/>
      <c r="C125"/>
      <c r="D125"/>
      <c r="E125" t="s">
        <v>1265</v>
      </c>
      <c r="F125">
        <f>SUM(F32:F124)</f>
        <v>252900400</v>
      </c>
      <c r="G125"/>
      <c r="H125"/>
      <c r="I125"/>
      <c r="K125" s="192"/>
      <c r="L125" s="192"/>
    </row>
    <row r="126" spans="1:13" s="192" customFormat="1" ht="18.75" x14ac:dyDescent="0.2">
      <c r="A126">
        <f>+A125</f>
        <v>92</v>
      </c>
      <c r="B126"/>
      <c r="C126"/>
      <c r="D126"/>
      <c r="E126" t="s">
        <v>27</v>
      </c>
      <c r="F126">
        <f>+F125</f>
        <v>252900400</v>
      </c>
      <c r="G126"/>
      <c r="H126"/>
      <c r="I126"/>
      <c r="J126" s="194"/>
      <c r="K126"/>
      <c r="L126"/>
      <c r="M126"/>
    </row>
    <row r="127" spans="1:13" ht="18.75" x14ac:dyDescent="0.3">
      <c r="A127">
        <f>+A126+A29</f>
        <v>107</v>
      </c>
      <c r="E127" t="s">
        <v>64</v>
      </c>
      <c r="F127">
        <f>+F126+F29</f>
        <v>288431200</v>
      </c>
      <c r="J127" s="190"/>
    </row>
    <row r="128" spans="1:13" s="191" customFormat="1" ht="18.75" x14ac:dyDescent="0.2">
      <c r="A128"/>
      <c r="B128" s="192"/>
      <c r="C128" s="192"/>
      <c r="D128" s="192"/>
      <c r="E128"/>
      <c r="F128"/>
      <c r="G128"/>
      <c r="H128"/>
      <c r="I128"/>
    </row>
    <row r="129" spans="1:67" s="191" customFormat="1" ht="18.75" x14ac:dyDescent="0.2">
      <c r="A129"/>
      <c r="B129" s="192"/>
      <c r="C129" s="192"/>
      <c r="D129" s="192"/>
      <c r="E129"/>
      <c r="F129"/>
      <c r="G129"/>
      <c r="H129"/>
      <c r="I129"/>
      <c r="J129"/>
      <c r="K129"/>
    </row>
    <row r="130" spans="1:67" ht="18.75" x14ac:dyDescent="0.3">
      <c r="J130" s="190"/>
    </row>
    <row r="131" spans="1:67" s="198" customFormat="1" ht="18.75" x14ac:dyDescent="0.3">
      <c r="A131"/>
      <c r="B131"/>
      <c r="C131"/>
      <c r="D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</row>
    <row r="132" spans="1:67" s="198" customFormat="1" ht="18.75" x14ac:dyDescent="0.3">
      <c r="A132"/>
      <c r="B132"/>
      <c r="C132"/>
      <c r="D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</row>
    <row r="133" spans="1:67" s="198" customFormat="1" ht="18.75" x14ac:dyDescent="0.3">
      <c r="A133"/>
      <c r="B133"/>
      <c r="C133"/>
      <c r="D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</row>
    <row r="134" spans="1:67" s="198" customFormat="1" ht="18.75" x14ac:dyDescent="0.3">
      <c r="A134"/>
      <c r="B134"/>
      <c r="C134"/>
      <c r="D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</row>
  </sheetData>
  <autoFilter ref="A10:BO127"/>
  <mergeCells count="14">
    <mergeCell ref="H5:H7"/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O20"/>
  <sheetViews>
    <sheetView view="pageBreakPreview" zoomScale="70" zoomScaleNormal="100" zoomScaleSheetLayoutView="70" workbookViewId="0">
      <pane ySplit="7" topLeftCell="A8" activePane="bottomLeft" state="frozen"/>
      <selection activeCell="K12" sqref="K12"/>
      <selection pane="bottomLeft" activeCell="E12" sqref="E12"/>
    </sheetView>
  </sheetViews>
  <sheetFormatPr defaultRowHeight="21" x14ac:dyDescent="0.35"/>
  <cols>
    <col min="1" max="1" width="5.85546875" style="284" customWidth="1"/>
    <col min="2" max="2" width="6.7109375" style="284" customWidth="1"/>
    <col min="3" max="3" width="7.42578125" style="284" customWidth="1"/>
    <col min="4" max="4" width="8.42578125" style="284" customWidth="1"/>
    <col min="5" max="5" width="58" style="284" customWidth="1"/>
    <col min="6" max="6" width="17.42578125" style="284" customWidth="1"/>
    <col min="7" max="7" width="18.28515625" style="284" customWidth="1"/>
    <col min="8" max="8" width="55" style="284" customWidth="1"/>
    <col min="9" max="9" width="29.85546875" style="284" customWidth="1"/>
    <col min="10" max="10" width="14.5703125" style="284" bestFit="1" customWidth="1"/>
    <col min="11" max="11" width="9.140625" style="284"/>
    <col min="12" max="12" width="15.42578125" style="284" bestFit="1" customWidth="1"/>
    <col min="13" max="13" width="14.5703125" style="284" bestFit="1" customWidth="1"/>
    <col min="14" max="16384" width="9.140625" style="284"/>
  </cols>
  <sheetData>
    <row r="1" spans="1:13" x14ac:dyDescent="0.35">
      <c r="A1" s="319" t="s">
        <v>361</v>
      </c>
      <c r="B1" s="319"/>
      <c r="C1" s="319"/>
      <c r="D1" s="319"/>
      <c r="E1" s="319"/>
      <c r="F1" s="319"/>
      <c r="G1" s="319"/>
      <c r="H1" s="319"/>
      <c r="I1" s="319"/>
    </row>
    <row r="2" spans="1:13" x14ac:dyDescent="0.35">
      <c r="A2" s="319" t="s">
        <v>6</v>
      </c>
      <c r="B2" s="319"/>
      <c r="C2" s="319"/>
      <c r="D2" s="319"/>
      <c r="E2" s="319"/>
      <c r="F2" s="319"/>
      <c r="G2" s="319"/>
      <c r="H2" s="319"/>
      <c r="I2" s="319"/>
    </row>
    <row r="3" spans="1:13" x14ac:dyDescent="0.35">
      <c r="A3" s="319" t="str">
        <f>+ตร.!A3</f>
        <v>รายงาน ณ : 1 มิ.ย.61</v>
      </c>
      <c r="B3" s="319"/>
      <c r="C3" s="319"/>
      <c r="D3" s="319"/>
      <c r="E3" s="319"/>
      <c r="F3" s="319"/>
      <c r="G3" s="319"/>
      <c r="H3" s="319"/>
      <c r="I3" s="319"/>
    </row>
    <row r="4" spans="1:13" x14ac:dyDescent="0.35">
      <c r="F4" s="321"/>
      <c r="G4" s="321"/>
    </row>
    <row r="5" spans="1:13" ht="21.75" customHeight="1" x14ac:dyDescent="0.35">
      <c r="A5" s="318" t="s">
        <v>16</v>
      </c>
      <c r="B5" s="318" t="s">
        <v>17</v>
      </c>
      <c r="C5" s="318" t="s">
        <v>44</v>
      </c>
      <c r="D5" s="318" t="s">
        <v>18</v>
      </c>
      <c r="E5" s="318" t="s">
        <v>26</v>
      </c>
      <c r="F5" s="318" t="s">
        <v>23</v>
      </c>
      <c r="G5" s="318"/>
      <c r="H5" s="318" t="str">
        <f>+ตร.!H5</f>
        <v>ความก้าวหน้า/ปัญหา 
ประชุมระดับ จนท.
 ครั้งที่ 4/2561
วันที่ 21 มี.ค.61</v>
      </c>
      <c r="I5" s="318" t="str">
        <f>+ตร.!I5</f>
        <v>ความก้าวหน้า/ปัญหา 
ประชุมระดับ ตร.
 ครั้งที่ 4/2561
วันที่ 6 มิ.ย.61</v>
      </c>
      <c r="M5" s="254"/>
    </row>
    <row r="6" spans="1:13" ht="21" customHeight="1" x14ac:dyDescent="0.35">
      <c r="A6" s="318"/>
      <c r="B6" s="318"/>
      <c r="C6" s="318"/>
      <c r="D6" s="318"/>
      <c r="E6" s="318"/>
      <c r="F6" s="318" t="s">
        <v>35</v>
      </c>
      <c r="G6" s="318" t="s">
        <v>198</v>
      </c>
      <c r="H6" s="318"/>
      <c r="I6" s="318"/>
      <c r="M6" s="254"/>
    </row>
    <row r="7" spans="1:13" ht="60" customHeight="1" x14ac:dyDescent="0.35">
      <c r="A7" s="318"/>
      <c r="B7" s="318"/>
      <c r="C7" s="318"/>
      <c r="D7" s="318"/>
      <c r="E7" s="318"/>
      <c r="F7" s="318"/>
      <c r="G7" s="318"/>
      <c r="H7" s="318"/>
      <c r="I7" s="318"/>
      <c r="M7" s="254"/>
    </row>
    <row r="8" spans="1:13" x14ac:dyDescent="0.35">
      <c r="A8" s="268"/>
      <c r="B8" s="269"/>
      <c r="C8" s="269"/>
      <c r="D8" s="269"/>
      <c r="E8" s="270" t="s">
        <v>46</v>
      </c>
      <c r="F8" s="267"/>
      <c r="G8" s="267"/>
      <c r="H8" s="267"/>
      <c r="I8" s="267"/>
    </row>
    <row r="9" spans="1:13" s="254" customFormat="1" x14ac:dyDescent="0.2">
      <c r="A9" s="279"/>
      <c r="B9" s="280"/>
      <c r="C9" s="280"/>
      <c r="D9" s="280"/>
      <c r="E9" s="281" t="s">
        <v>8</v>
      </c>
      <c r="F9" s="271"/>
      <c r="G9" s="271"/>
      <c r="H9" s="262"/>
      <c r="I9" s="262"/>
    </row>
    <row r="10" spans="1:13" s="254" customFormat="1" x14ac:dyDescent="0.2">
      <c r="A10" s="280"/>
      <c r="B10" s="280"/>
      <c r="C10" s="280"/>
      <c r="D10" s="280"/>
      <c r="E10" s="286" t="s">
        <v>1228</v>
      </c>
      <c r="F10" s="271"/>
      <c r="G10" s="271"/>
      <c r="H10" s="262"/>
      <c r="I10" s="262"/>
      <c r="K10" s="256"/>
      <c r="L10" s="256"/>
    </row>
    <row r="11" spans="1:13" s="216" customFormat="1" ht="42" x14ac:dyDescent="0.2">
      <c r="A11" s="247">
        <v>1</v>
      </c>
      <c r="B11" s="247"/>
      <c r="C11" s="262"/>
      <c r="D11" s="247"/>
      <c r="E11" s="308" t="s">
        <v>2314</v>
      </c>
      <c r="F11" s="271"/>
      <c r="G11" s="271">
        <v>1050000</v>
      </c>
      <c r="H11" s="262" t="s">
        <v>2292</v>
      </c>
      <c r="K11" s="255"/>
      <c r="L11" s="255"/>
    </row>
    <row r="12" spans="1:13" s="256" customFormat="1" x14ac:dyDescent="0.35">
      <c r="A12" s="298">
        <f>+A11</f>
        <v>1</v>
      </c>
      <c r="B12" s="262"/>
      <c r="C12" s="262"/>
      <c r="D12" s="262"/>
      <c r="E12" s="262" t="s">
        <v>27</v>
      </c>
      <c r="F12" s="271"/>
      <c r="G12" s="271">
        <f>SUM(G11)</f>
        <v>1050000</v>
      </c>
      <c r="H12" s="262"/>
      <c r="I12" s="262"/>
      <c r="J12" s="275"/>
      <c r="K12" s="284"/>
      <c r="L12" s="284"/>
      <c r="M12" s="284"/>
    </row>
    <row r="13" spans="1:13" x14ac:dyDescent="0.35">
      <c r="A13" s="298">
        <f>+A12</f>
        <v>1</v>
      </c>
      <c r="B13" s="262"/>
      <c r="C13" s="262"/>
      <c r="D13" s="262"/>
      <c r="E13" s="262" t="s">
        <v>64</v>
      </c>
      <c r="F13" s="271"/>
      <c r="G13" s="271">
        <f>+G12</f>
        <v>1050000</v>
      </c>
      <c r="H13" s="262"/>
      <c r="I13" s="262"/>
      <c r="J13" s="257"/>
    </row>
    <row r="14" spans="1:13" s="254" customFormat="1" x14ac:dyDescent="0.35">
      <c r="A14" s="284"/>
      <c r="B14" s="256"/>
      <c r="C14" s="256"/>
      <c r="D14" s="256"/>
      <c r="E14" s="284"/>
      <c r="F14" s="284"/>
      <c r="G14" s="284"/>
      <c r="H14" s="284"/>
      <c r="I14" s="284"/>
    </row>
    <row r="15" spans="1:13" s="254" customFormat="1" x14ac:dyDescent="0.35">
      <c r="A15" s="284"/>
      <c r="B15" s="256"/>
      <c r="C15" s="256"/>
      <c r="D15" s="256"/>
      <c r="E15" s="284"/>
      <c r="F15" s="284"/>
      <c r="G15" s="284"/>
      <c r="H15" s="284"/>
      <c r="I15" s="284"/>
      <c r="J15" s="284"/>
      <c r="K15" s="284"/>
    </row>
    <row r="16" spans="1:13" x14ac:dyDescent="0.35">
      <c r="J16" s="257"/>
    </row>
    <row r="17" spans="1:67" s="258" customFormat="1" x14ac:dyDescent="0.35">
      <c r="A17" s="284"/>
      <c r="B17" s="284"/>
      <c r="C17" s="284"/>
      <c r="D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</row>
    <row r="18" spans="1:67" s="258" customFormat="1" x14ac:dyDescent="0.35">
      <c r="A18" s="284"/>
      <c r="B18" s="284"/>
      <c r="C18" s="284"/>
      <c r="D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</row>
    <row r="19" spans="1:67" s="258" customFormat="1" x14ac:dyDescent="0.35">
      <c r="A19" s="284"/>
      <c r="B19" s="284"/>
      <c r="C19" s="284"/>
      <c r="D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</row>
    <row r="20" spans="1:67" s="258" customFormat="1" x14ac:dyDescent="0.35">
      <c r="A20" s="284"/>
      <c r="B20" s="284"/>
      <c r="C20" s="284"/>
      <c r="D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</row>
  </sheetData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65" orientation="landscape" blackAndWhite="1" r:id="rId1"/>
  <headerFooter alignWithMargins="0"/>
  <rowBreaks count="1" manualBreakCount="1">
    <brk id="8" max="8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B0F0"/>
  </sheetPr>
  <dimension ref="A1:M81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F48" sqref="F48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3.85546875" customWidth="1"/>
    <col min="6" max="6" width="17.42578125" customWidth="1"/>
    <col min="7" max="7" width="18.28515625" customWidth="1"/>
    <col min="8" max="8" width="31" customWidth="1"/>
    <col min="9" max="9" width="30.285156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E8" s="176" t="s">
        <v>3</v>
      </c>
    </row>
    <row r="9" spans="1:13" ht="18.75" x14ac:dyDescent="0.2">
      <c r="E9" s="15" t="s">
        <v>30</v>
      </c>
    </row>
    <row r="10" spans="1:13" ht="18.75" x14ac:dyDescent="0.2">
      <c r="E10" s="165" t="s">
        <v>1228</v>
      </c>
    </row>
    <row r="11" spans="1:13" s="78" customFormat="1" ht="18.75" x14ac:dyDescent="0.2">
      <c r="A11" s="97">
        <v>1</v>
      </c>
      <c r="B11" t="s">
        <v>3</v>
      </c>
      <c r="C11" t="s">
        <v>40</v>
      </c>
      <c r="D11" t="s">
        <v>3</v>
      </c>
      <c r="E11" t="s">
        <v>887</v>
      </c>
      <c r="F11">
        <v>380000</v>
      </c>
      <c r="G11" s="29"/>
      <c r="H11" t="s">
        <v>1725</v>
      </c>
      <c r="I11" t="s">
        <v>2177</v>
      </c>
      <c r="J11" s="76"/>
      <c r="K11" s="117"/>
      <c r="L11" s="117"/>
      <c r="M11" s="117"/>
    </row>
    <row r="12" spans="1:13" s="78" customFormat="1" ht="18.75" x14ac:dyDescent="0.2">
      <c r="A12" s="97">
        <v>2</v>
      </c>
      <c r="B12" t="s">
        <v>3</v>
      </c>
      <c r="C12" t="s">
        <v>40</v>
      </c>
      <c r="D12" t="s">
        <v>3</v>
      </c>
      <c r="E12" t="s">
        <v>888</v>
      </c>
      <c r="F12">
        <v>380000</v>
      </c>
      <c r="G12" s="29"/>
      <c r="H12" t="s">
        <v>1727</v>
      </c>
      <c r="I12" t="s">
        <v>2178</v>
      </c>
      <c r="J12" s="76"/>
      <c r="K12" s="117"/>
      <c r="L12" s="117"/>
      <c r="M12" s="117"/>
    </row>
    <row r="13" spans="1:13" s="78" customFormat="1" ht="18.75" x14ac:dyDescent="0.2">
      <c r="A13" s="97">
        <v>3</v>
      </c>
      <c r="B13" t="s">
        <v>3</v>
      </c>
      <c r="C13" t="s">
        <v>40</v>
      </c>
      <c r="D13" t="s">
        <v>3</v>
      </c>
      <c r="E13" t="s">
        <v>889</v>
      </c>
      <c r="F13">
        <v>380000</v>
      </c>
      <c r="G13" s="29"/>
      <c r="H13" t="s">
        <v>1728</v>
      </c>
      <c r="I13" t="s">
        <v>1728</v>
      </c>
      <c r="J13" s="76"/>
      <c r="K13" s="117"/>
      <c r="L13" s="117"/>
      <c r="M13" s="117"/>
    </row>
    <row r="14" spans="1:13" s="78" customFormat="1" ht="18.75" x14ac:dyDescent="0.2">
      <c r="A14" s="97">
        <v>4</v>
      </c>
      <c r="B14" t="s">
        <v>3</v>
      </c>
      <c r="C14" t="s">
        <v>40</v>
      </c>
      <c r="D14" t="s">
        <v>3</v>
      </c>
      <c r="E14" t="s">
        <v>890</v>
      </c>
      <c r="F14">
        <v>380000</v>
      </c>
      <c r="G14" s="29"/>
      <c r="H14" t="s">
        <v>1730</v>
      </c>
      <c r="I14" t="s">
        <v>2179</v>
      </c>
      <c r="J14" s="76"/>
      <c r="K14" s="117"/>
      <c r="L14" s="117"/>
      <c r="M14" s="117"/>
    </row>
    <row r="15" spans="1:13" s="78" customFormat="1" ht="18.75" x14ac:dyDescent="0.2">
      <c r="A15" s="97">
        <v>5</v>
      </c>
      <c r="B15" t="s">
        <v>3</v>
      </c>
      <c r="C15" t="s">
        <v>1175</v>
      </c>
      <c r="D15" t="s">
        <v>3</v>
      </c>
      <c r="E15" t="s">
        <v>891</v>
      </c>
      <c r="F15">
        <v>850000</v>
      </c>
      <c r="G15" s="29"/>
      <c r="H15" t="s">
        <v>1731</v>
      </c>
      <c r="I15" t="s">
        <v>2180</v>
      </c>
      <c r="J15" s="76"/>
      <c r="K15" s="117"/>
      <c r="L15" s="117"/>
      <c r="M15" s="117"/>
    </row>
    <row r="16" spans="1:13" s="78" customFormat="1" ht="18.75" x14ac:dyDescent="0.2">
      <c r="A16" s="97">
        <v>6</v>
      </c>
      <c r="B16" t="s">
        <v>3</v>
      </c>
      <c r="C16" t="s">
        <v>1175</v>
      </c>
      <c r="D16" t="s">
        <v>3</v>
      </c>
      <c r="E16" t="s">
        <v>892</v>
      </c>
      <c r="F16">
        <v>850000</v>
      </c>
      <c r="G16" s="29"/>
      <c r="H16" t="s">
        <v>1725</v>
      </c>
      <c r="I16" t="s">
        <v>2181</v>
      </c>
      <c r="J16" s="76"/>
      <c r="K16" s="117"/>
      <c r="L16" s="117"/>
      <c r="M16" s="117"/>
    </row>
    <row r="17" spans="1:13" s="78" customFormat="1" ht="18.75" x14ac:dyDescent="0.2">
      <c r="A17" s="97">
        <v>7</v>
      </c>
      <c r="B17" t="s">
        <v>3</v>
      </c>
      <c r="C17" t="s">
        <v>1175</v>
      </c>
      <c r="D17" t="s">
        <v>3</v>
      </c>
      <c r="E17" t="s">
        <v>893</v>
      </c>
      <c r="F17">
        <v>120000</v>
      </c>
      <c r="G17" s="29"/>
      <c r="H17" t="s">
        <v>1732</v>
      </c>
      <c r="I17" t="s">
        <v>2182</v>
      </c>
      <c r="J17" s="76"/>
      <c r="K17" s="117"/>
      <c r="L17" s="117"/>
      <c r="M17" s="117"/>
    </row>
    <row r="18" spans="1:13" s="78" customFormat="1" ht="18.75" x14ac:dyDescent="0.2">
      <c r="A18" s="97">
        <v>8</v>
      </c>
      <c r="B18" t="s">
        <v>3</v>
      </c>
      <c r="C18" t="s">
        <v>1175</v>
      </c>
      <c r="D18" t="s">
        <v>3</v>
      </c>
      <c r="E18" t="s">
        <v>894</v>
      </c>
      <c r="F18">
        <v>850000</v>
      </c>
      <c r="G18" s="29"/>
      <c r="H18" t="s">
        <v>1725</v>
      </c>
      <c r="I18" t="s">
        <v>2183</v>
      </c>
      <c r="J18" s="76"/>
      <c r="K18" s="117"/>
      <c r="L18" s="117"/>
      <c r="M18" s="117"/>
    </row>
    <row r="19" spans="1:13" s="78" customFormat="1" ht="18.75" x14ac:dyDescent="0.2">
      <c r="A19" s="97">
        <v>9</v>
      </c>
      <c r="B19" t="s">
        <v>3</v>
      </c>
      <c r="C19" t="s">
        <v>1163</v>
      </c>
      <c r="D19" t="s">
        <v>3</v>
      </c>
      <c r="E19" t="s">
        <v>895</v>
      </c>
      <c r="F19">
        <v>225000</v>
      </c>
      <c r="G19" s="29"/>
      <c r="H19" t="s">
        <v>1733</v>
      </c>
      <c r="I19" t="s">
        <v>2184</v>
      </c>
      <c r="J19" s="76"/>
      <c r="K19" s="117"/>
      <c r="L19" s="117"/>
      <c r="M19" s="117"/>
    </row>
    <row r="20" spans="1:13" s="78" customFormat="1" ht="18.75" x14ac:dyDescent="0.2">
      <c r="A20" s="97">
        <v>10</v>
      </c>
      <c r="B20" t="s">
        <v>3</v>
      </c>
      <c r="C20" t="s">
        <v>1163</v>
      </c>
      <c r="D20" t="s">
        <v>3</v>
      </c>
      <c r="E20" t="s">
        <v>896</v>
      </c>
      <c r="F20">
        <v>405000</v>
      </c>
      <c r="G20" s="29"/>
      <c r="H20" t="s">
        <v>1733</v>
      </c>
      <c r="I20" t="s">
        <v>2185</v>
      </c>
      <c r="J20" s="76"/>
      <c r="K20" s="117"/>
      <c r="L20" s="117"/>
      <c r="M20" s="117"/>
    </row>
    <row r="21" spans="1:13" s="78" customFormat="1" ht="18.75" x14ac:dyDescent="0.2">
      <c r="A21" s="97">
        <v>11</v>
      </c>
      <c r="B21" t="s">
        <v>3</v>
      </c>
      <c r="C21" t="s">
        <v>1163</v>
      </c>
      <c r="D21" t="s">
        <v>3</v>
      </c>
      <c r="E21" t="s">
        <v>897</v>
      </c>
      <c r="F21">
        <v>45000</v>
      </c>
      <c r="G21" s="29"/>
      <c r="H21" t="s">
        <v>1726</v>
      </c>
      <c r="I21" t="s">
        <v>2186</v>
      </c>
      <c r="J21" s="76"/>
      <c r="K21" s="117"/>
      <c r="L21" s="117"/>
      <c r="M21" s="117"/>
    </row>
    <row r="22" spans="1:13" s="78" customFormat="1" ht="18.75" x14ac:dyDescent="0.2">
      <c r="A22" s="97">
        <v>12</v>
      </c>
      <c r="B22" t="s">
        <v>3</v>
      </c>
      <c r="C22" t="s">
        <v>1163</v>
      </c>
      <c r="D22" t="s">
        <v>3</v>
      </c>
      <c r="E22" t="s">
        <v>898</v>
      </c>
      <c r="F22">
        <v>126400</v>
      </c>
      <c r="G22" s="29"/>
      <c r="H22" t="s">
        <v>1734</v>
      </c>
      <c r="I22" t="s">
        <v>2187</v>
      </c>
      <c r="J22" s="76"/>
      <c r="K22" s="117"/>
      <c r="L22" s="117"/>
      <c r="M22" s="117"/>
    </row>
    <row r="23" spans="1:13" s="78" customFormat="1" ht="18.75" x14ac:dyDescent="0.2">
      <c r="A23" s="97">
        <v>13</v>
      </c>
      <c r="B23" t="s">
        <v>3</v>
      </c>
      <c r="C23" t="s">
        <v>1163</v>
      </c>
      <c r="D23" t="s">
        <v>3</v>
      </c>
      <c r="E23" t="s">
        <v>899</v>
      </c>
      <c r="F23">
        <v>150000</v>
      </c>
      <c r="G23" s="29"/>
      <c r="H23" t="s">
        <v>1735</v>
      </c>
      <c r="I23" t="s">
        <v>2188</v>
      </c>
      <c r="J23" s="76"/>
      <c r="K23" s="117"/>
      <c r="L23" s="117"/>
      <c r="M23" s="117"/>
    </row>
    <row r="24" spans="1:13" s="78" customFormat="1" ht="18.75" x14ac:dyDescent="0.2">
      <c r="A24" s="97">
        <v>14</v>
      </c>
      <c r="B24" t="s">
        <v>3</v>
      </c>
      <c r="C24" t="s">
        <v>1163</v>
      </c>
      <c r="D24" t="s">
        <v>3</v>
      </c>
      <c r="E24" t="s">
        <v>900</v>
      </c>
      <c r="F24">
        <v>34000</v>
      </c>
      <c r="G24" s="29"/>
      <c r="H24" t="s">
        <v>1734</v>
      </c>
      <c r="I24" t="s">
        <v>2187</v>
      </c>
      <c r="J24" s="76"/>
      <c r="K24" s="117"/>
      <c r="L24" s="117"/>
      <c r="M24" s="117"/>
    </row>
    <row r="25" spans="1:13" s="78" customFormat="1" ht="18.75" x14ac:dyDescent="0.2">
      <c r="A25" s="97">
        <v>15</v>
      </c>
      <c r="B25" t="s">
        <v>3</v>
      </c>
      <c r="C25" t="s">
        <v>1163</v>
      </c>
      <c r="D25" t="s">
        <v>3</v>
      </c>
      <c r="E25" t="s">
        <v>901</v>
      </c>
      <c r="F25">
        <v>350000</v>
      </c>
      <c r="G25" s="29"/>
      <c r="H25" t="s">
        <v>1730</v>
      </c>
      <c r="I25" t="s">
        <v>2189</v>
      </c>
      <c r="J25" s="76"/>
      <c r="K25" s="117"/>
      <c r="L25" s="117"/>
      <c r="M25" s="117"/>
    </row>
    <row r="26" spans="1:13" s="78" customFormat="1" ht="18.75" x14ac:dyDescent="0.2">
      <c r="A26" s="97">
        <v>16</v>
      </c>
      <c r="B26" t="s">
        <v>3</v>
      </c>
      <c r="C26" t="s">
        <v>1163</v>
      </c>
      <c r="D26" t="s">
        <v>3</v>
      </c>
      <c r="E26" t="s">
        <v>902</v>
      </c>
      <c r="F26">
        <v>1460000</v>
      </c>
      <c r="G26" s="29"/>
      <c r="H26" t="s">
        <v>1730</v>
      </c>
      <c r="I26" t="s">
        <v>2190</v>
      </c>
      <c r="J26" s="76"/>
      <c r="K26" s="117"/>
      <c r="L26" s="117"/>
      <c r="M26" s="117"/>
    </row>
    <row r="27" spans="1:13" s="78" customFormat="1" ht="18.75" x14ac:dyDescent="0.2">
      <c r="A27" s="97">
        <v>17</v>
      </c>
      <c r="B27" t="s">
        <v>3</v>
      </c>
      <c r="C27" t="s">
        <v>1203</v>
      </c>
      <c r="D27" t="s">
        <v>3</v>
      </c>
      <c r="E27" t="s">
        <v>903</v>
      </c>
      <c r="F27">
        <v>71200000</v>
      </c>
      <c r="G27" s="29"/>
      <c r="H27" t="s">
        <v>1736</v>
      </c>
      <c r="I27" t="s">
        <v>2191</v>
      </c>
      <c r="J27" s="76"/>
      <c r="K27" s="117"/>
      <c r="L27" s="117"/>
      <c r="M27" s="117"/>
    </row>
    <row r="28" spans="1:13" s="78" customFormat="1" ht="18.75" x14ac:dyDescent="0.2">
      <c r="A28" s="97">
        <v>18</v>
      </c>
      <c r="B28" t="s">
        <v>3</v>
      </c>
      <c r="C28" t="s">
        <v>40</v>
      </c>
      <c r="D28" t="s">
        <v>3</v>
      </c>
      <c r="E28" t="s">
        <v>904</v>
      </c>
      <c r="F28">
        <v>2200000</v>
      </c>
      <c r="G28" s="29"/>
      <c r="H28" t="s">
        <v>1737</v>
      </c>
      <c r="I28" t="s">
        <v>2192</v>
      </c>
      <c r="J28" s="76"/>
      <c r="K28" s="117"/>
      <c r="L28" s="117"/>
      <c r="M28" s="117"/>
    </row>
    <row r="29" spans="1:13" s="78" customFormat="1" ht="18.75" x14ac:dyDescent="0.2">
      <c r="A29" s="97">
        <v>19</v>
      </c>
      <c r="B29" t="s">
        <v>3</v>
      </c>
      <c r="C29" t="s">
        <v>40</v>
      </c>
      <c r="D29" t="s">
        <v>3</v>
      </c>
      <c r="E29" t="s">
        <v>905</v>
      </c>
      <c r="F29">
        <v>2200000</v>
      </c>
      <c r="G29" s="29"/>
      <c r="H29" t="s">
        <v>1729</v>
      </c>
      <c r="I29" t="s">
        <v>2193</v>
      </c>
      <c r="J29" s="76"/>
      <c r="K29" s="117"/>
      <c r="L29" s="117"/>
      <c r="M29" s="117"/>
    </row>
    <row r="30" spans="1:13" s="78" customFormat="1" ht="18.75" x14ac:dyDescent="0.2">
      <c r="A30" s="97">
        <v>20</v>
      </c>
      <c r="B30" t="s">
        <v>3</v>
      </c>
      <c r="C30" t="s">
        <v>40</v>
      </c>
      <c r="D30" t="s">
        <v>3</v>
      </c>
      <c r="E30" t="s">
        <v>906</v>
      </c>
      <c r="F30">
        <v>2200000</v>
      </c>
      <c r="G30" s="29"/>
      <c r="H30" t="s">
        <v>1738</v>
      </c>
      <c r="I30" t="s">
        <v>2194</v>
      </c>
      <c r="J30" s="76"/>
      <c r="K30" s="117"/>
      <c r="L30" s="117"/>
      <c r="M30" s="117"/>
    </row>
    <row r="31" spans="1:13" s="78" customFormat="1" ht="18.75" x14ac:dyDescent="0.2">
      <c r="A31" s="97">
        <v>21</v>
      </c>
      <c r="B31" t="s">
        <v>3</v>
      </c>
      <c r="C31" t="s">
        <v>1175</v>
      </c>
      <c r="D31" t="s">
        <v>3</v>
      </c>
      <c r="E31" t="s">
        <v>907</v>
      </c>
      <c r="F31">
        <v>6000000</v>
      </c>
      <c r="G31" s="29"/>
      <c r="H31" t="s">
        <v>1739</v>
      </c>
      <c r="I31" t="s">
        <v>2195</v>
      </c>
      <c r="J31" s="76"/>
      <c r="K31" s="117"/>
      <c r="L31" s="117"/>
      <c r="M31" s="117"/>
    </row>
    <row r="32" spans="1:13" s="78" customFormat="1" ht="18.75" x14ac:dyDescent="0.2">
      <c r="A32" s="97">
        <v>22</v>
      </c>
      <c r="B32" t="s">
        <v>3</v>
      </c>
      <c r="C32" t="s">
        <v>1175</v>
      </c>
      <c r="D32" t="s">
        <v>3</v>
      </c>
      <c r="E32" t="s">
        <v>908</v>
      </c>
      <c r="F32">
        <v>6000000</v>
      </c>
      <c r="G32" s="29"/>
      <c r="H32" t="s">
        <v>1740</v>
      </c>
      <c r="I32" t="s">
        <v>2196</v>
      </c>
      <c r="J32" s="76"/>
      <c r="K32" s="117"/>
      <c r="L32" s="117"/>
      <c r="M32" s="117"/>
    </row>
    <row r="33" spans="1:13" s="78" customFormat="1" ht="18.75" x14ac:dyDescent="0.2">
      <c r="A33" s="97">
        <v>23</v>
      </c>
      <c r="B33" t="s">
        <v>3</v>
      </c>
      <c r="C33" t="s">
        <v>1175</v>
      </c>
      <c r="D33" t="s">
        <v>3</v>
      </c>
      <c r="E33" t="s">
        <v>909</v>
      </c>
      <c r="F33">
        <v>6000000</v>
      </c>
      <c r="G33" s="29"/>
      <c r="H33" t="s">
        <v>1740</v>
      </c>
      <c r="I33" t="s">
        <v>2196</v>
      </c>
      <c r="J33" s="76"/>
      <c r="K33" s="117"/>
      <c r="L33" s="117"/>
      <c r="M33" s="117"/>
    </row>
    <row r="34" spans="1:13" s="78" customFormat="1" ht="18.75" x14ac:dyDescent="0.2">
      <c r="A34" s="97">
        <v>24</v>
      </c>
      <c r="B34" t="s">
        <v>3</v>
      </c>
      <c r="C34" t="s">
        <v>1175</v>
      </c>
      <c r="D34" t="s">
        <v>3</v>
      </c>
      <c r="E34" t="s">
        <v>910</v>
      </c>
      <c r="F34">
        <v>3300000</v>
      </c>
      <c r="G34" s="29"/>
      <c r="H34" t="s">
        <v>1741</v>
      </c>
      <c r="I34" t="s">
        <v>2197</v>
      </c>
      <c r="J34" s="76"/>
      <c r="K34" s="117"/>
      <c r="L34" s="117"/>
      <c r="M34" s="117"/>
    </row>
    <row r="35" spans="1:13" s="78" customFormat="1" ht="18.75" x14ac:dyDescent="0.2">
      <c r="A35" s="97">
        <v>25</v>
      </c>
      <c r="B35" t="s">
        <v>3</v>
      </c>
      <c r="C35" t="s">
        <v>1175</v>
      </c>
      <c r="D35" t="s">
        <v>3</v>
      </c>
      <c r="E35" t="s">
        <v>911</v>
      </c>
      <c r="F35">
        <v>3000000</v>
      </c>
      <c r="G35" s="29"/>
      <c r="H35" t="s">
        <v>1742</v>
      </c>
      <c r="I35" t="s">
        <v>2198</v>
      </c>
      <c r="J35" s="76"/>
      <c r="K35" s="117"/>
      <c r="L35" s="117"/>
      <c r="M35" s="117"/>
    </row>
    <row r="36" spans="1:13" s="78" customFormat="1" ht="18.75" x14ac:dyDescent="0.2">
      <c r="A36" s="97">
        <v>26</v>
      </c>
      <c r="B36" t="s">
        <v>3</v>
      </c>
      <c r="C36" t="s">
        <v>1175</v>
      </c>
      <c r="D36" t="s">
        <v>3</v>
      </c>
      <c r="E36" t="s">
        <v>912</v>
      </c>
      <c r="F36">
        <v>7000000</v>
      </c>
      <c r="G36" s="29"/>
      <c r="H36" t="s">
        <v>1743</v>
      </c>
      <c r="I36" t="s">
        <v>2199</v>
      </c>
      <c r="J36" s="76"/>
      <c r="K36" s="117"/>
      <c r="L36" s="117"/>
      <c r="M36" s="117"/>
    </row>
    <row r="37" spans="1:13" s="78" customFormat="1" ht="18.75" x14ac:dyDescent="0.2">
      <c r="A37" s="97">
        <v>27</v>
      </c>
      <c r="B37" t="s">
        <v>3</v>
      </c>
      <c r="C37" t="s">
        <v>1175</v>
      </c>
      <c r="D37" t="s">
        <v>3</v>
      </c>
      <c r="E37" t="s">
        <v>913</v>
      </c>
      <c r="F37">
        <v>9850000</v>
      </c>
      <c r="G37" s="29"/>
      <c r="H37" t="s">
        <v>1744</v>
      </c>
      <c r="I37" t="s">
        <v>2200</v>
      </c>
      <c r="J37" s="76"/>
      <c r="K37" s="117"/>
      <c r="L37" s="117"/>
      <c r="M37" s="117"/>
    </row>
    <row r="38" spans="1:13" s="78" customFormat="1" ht="18.75" x14ac:dyDescent="0.2">
      <c r="A38" s="97">
        <v>28</v>
      </c>
      <c r="B38" t="s">
        <v>3</v>
      </c>
      <c r="C38" t="s">
        <v>1175</v>
      </c>
      <c r="D38" t="s">
        <v>3</v>
      </c>
      <c r="E38" t="s">
        <v>915</v>
      </c>
      <c r="F38">
        <v>14070000</v>
      </c>
      <c r="G38" s="29"/>
      <c r="H38" t="s">
        <v>1745</v>
      </c>
      <c r="I38" t="s">
        <v>2201</v>
      </c>
      <c r="J38" s="76"/>
      <c r="K38" s="117"/>
      <c r="L38" s="117"/>
      <c r="M38" s="117"/>
    </row>
    <row r="39" spans="1:13" s="78" customFormat="1" ht="18.75" x14ac:dyDescent="0.2">
      <c r="A39" s="97">
        <v>29</v>
      </c>
      <c r="B39" t="s">
        <v>3</v>
      </c>
      <c r="C39" t="s">
        <v>1175</v>
      </c>
      <c r="D39" t="s">
        <v>3</v>
      </c>
      <c r="E39" t="s">
        <v>916</v>
      </c>
      <c r="F39">
        <v>6000000</v>
      </c>
      <c r="G39" s="29"/>
      <c r="H39" t="s">
        <v>1746</v>
      </c>
      <c r="I39" t="s">
        <v>2202</v>
      </c>
      <c r="J39" s="76"/>
      <c r="K39" s="117"/>
      <c r="L39" s="117"/>
      <c r="M39" s="117"/>
    </row>
    <row r="40" spans="1:13" s="78" customFormat="1" ht="18.75" x14ac:dyDescent="0.2">
      <c r="A40" s="97">
        <v>30</v>
      </c>
      <c r="B40" t="s">
        <v>3</v>
      </c>
      <c r="C40" t="s">
        <v>1175</v>
      </c>
      <c r="D40" t="s">
        <v>3</v>
      </c>
      <c r="E40" t="s">
        <v>917</v>
      </c>
      <c r="F40">
        <v>6000000</v>
      </c>
      <c r="G40" s="29"/>
      <c r="H40" t="s">
        <v>1747</v>
      </c>
      <c r="I40" t="s">
        <v>2203</v>
      </c>
      <c r="J40" s="76"/>
      <c r="K40" s="117"/>
      <c r="L40" s="117"/>
      <c r="M40" s="117"/>
    </row>
    <row r="41" spans="1:13" s="78" customFormat="1" ht="18.75" x14ac:dyDescent="0.2">
      <c r="A41" s="97">
        <v>31</v>
      </c>
      <c r="B41" t="s">
        <v>3</v>
      </c>
      <c r="C41" t="s">
        <v>1175</v>
      </c>
      <c r="D41" t="s">
        <v>3</v>
      </c>
      <c r="E41" t="s">
        <v>918</v>
      </c>
      <c r="F41">
        <v>6000000</v>
      </c>
      <c r="G41" s="29"/>
      <c r="H41" t="s">
        <v>1748</v>
      </c>
      <c r="I41" t="s">
        <v>2204</v>
      </c>
      <c r="J41" s="76"/>
      <c r="K41" s="117"/>
      <c r="L41" s="117"/>
      <c r="M41" s="117"/>
    </row>
    <row r="42" spans="1:13" s="78" customFormat="1" ht="18.75" x14ac:dyDescent="0.2">
      <c r="A42" s="97">
        <v>32</v>
      </c>
      <c r="B42" t="s">
        <v>3</v>
      </c>
      <c r="C42" t="s">
        <v>1175</v>
      </c>
      <c r="D42" t="s">
        <v>3</v>
      </c>
      <c r="E42" t="s">
        <v>919</v>
      </c>
      <c r="F42">
        <v>3000000</v>
      </c>
      <c r="G42" s="29"/>
      <c r="H42" t="s">
        <v>1748</v>
      </c>
      <c r="I42" t="s">
        <v>2205</v>
      </c>
      <c r="J42" s="76"/>
      <c r="K42" s="117"/>
      <c r="L42" s="117"/>
      <c r="M42" s="117"/>
    </row>
    <row r="43" spans="1:13" s="78" customFormat="1" ht="18.75" x14ac:dyDescent="0.2">
      <c r="A43" s="97">
        <v>33</v>
      </c>
      <c r="B43" t="s">
        <v>3</v>
      </c>
      <c r="C43" t="s">
        <v>1175</v>
      </c>
      <c r="D43" t="s">
        <v>3</v>
      </c>
      <c r="E43" t="s">
        <v>920</v>
      </c>
      <c r="F43">
        <v>5000000</v>
      </c>
      <c r="G43" s="29"/>
      <c r="H43" t="s">
        <v>1725</v>
      </c>
      <c r="I43" t="s">
        <v>2206</v>
      </c>
      <c r="J43" s="76"/>
      <c r="K43" s="117"/>
      <c r="L43" s="117"/>
      <c r="M43" s="117"/>
    </row>
    <row r="44" spans="1:13" s="78" customFormat="1" ht="18.75" x14ac:dyDescent="0.2">
      <c r="A44" s="97">
        <v>34</v>
      </c>
      <c r="B44" t="s">
        <v>3</v>
      </c>
      <c r="C44" t="s">
        <v>1163</v>
      </c>
      <c r="D44" t="s">
        <v>3</v>
      </c>
      <c r="E44" t="s">
        <v>921</v>
      </c>
      <c r="F44">
        <v>3500000</v>
      </c>
      <c r="G44" s="29"/>
      <c r="H44" t="s">
        <v>1749</v>
      </c>
      <c r="I44" t="s">
        <v>2207</v>
      </c>
      <c r="J44" s="76"/>
      <c r="K44" s="117"/>
      <c r="L44" s="117"/>
      <c r="M44" s="117"/>
    </row>
    <row r="46" spans="1:13" x14ac:dyDescent="0.2">
      <c r="A46">
        <f>+A44</f>
        <v>34</v>
      </c>
      <c r="E46" t="s">
        <v>1169</v>
      </c>
      <c r="F46">
        <f>SUM(F11:F45)</f>
        <v>169505400</v>
      </c>
    </row>
    <row r="47" spans="1:13" x14ac:dyDescent="0.2">
      <c r="E47" t="s">
        <v>1229</v>
      </c>
    </row>
    <row r="48" spans="1:13" s="78" customFormat="1" ht="21" x14ac:dyDescent="0.35">
      <c r="A48" s="97">
        <v>1</v>
      </c>
      <c r="B48" t="s">
        <v>3</v>
      </c>
      <c r="C48" t="s">
        <v>1175</v>
      </c>
      <c r="D48" t="s">
        <v>3</v>
      </c>
      <c r="E48" t="s">
        <v>914</v>
      </c>
      <c r="F48">
        <v>34020000</v>
      </c>
      <c r="G48" s="29"/>
      <c r="H48" t="s">
        <v>1750</v>
      </c>
      <c r="I48" t="s">
        <v>1725</v>
      </c>
      <c r="J48" s="76"/>
      <c r="K48" s="117"/>
      <c r="L48" s="117"/>
      <c r="M48" s="117"/>
    </row>
    <row r="49" spans="1:13" ht="18.75" x14ac:dyDescent="0.2">
      <c r="D49" s="97"/>
    </row>
    <row r="50" spans="1:13" ht="25.5" customHeight="1" x14ac:dyDescent="0.2">
      <c r="A50">
        <f>+A48</f>
        <v>1</v>
      </c>
      <c r="E50" t="s">
        <v>1386</v>
      </c>
      <c r="F50">
        <f>SUM(F48:F49)</f>
        <v>34020000</v>
      </c>
      <c r="G50">
        <f>SUM(G45:G49)</f>
        <v>0</v>
      </c>
    </row>
    <row r="51" spans="1:13" x14ac:dyDescent="0.2">
      <c r="A51">
        <f>+A50+A46</f>
        <v>35</v>
      </c>
      <c r="E51" t="s">
        <v>36</v>
      </c>
      <c r="F51">
        <f>+F50+F46</f>
        <v>203525400</v>
      </c>
      <c r="G51">
        <f>+G50</f>
        <v>0</v>
      </c>
    </row>
    <row r="52" spans="1:13" s="191" customFormat="1" ht="18.75" x14ac:dyDescent="0.2">
      <c r="A52"/>
      <c r="B52"/>
      <c r="C52"/>
      <c r="D52"/>
      <c r="E52" s="201" t="s">
        <v>8</v>
      </c>
      <c r="F52"/>
      <c r="G52"/>
      <c r="H52"/>
      <c r="I52"/>
    </row>
    <row r="53" spans="1:13" s="191" customFormat="1" ht="18.75" x14ac:dyDescent="0.2">
      <c r="A53"/>
      <c r="B53"/>
      <c r="C53"/>
      <c r="D53"/>
      <c r="E53" s="165" t="s">
        <v>1228</v>
      </c>
      <c r="F53"/>
      <c r="G53"/>
      <c r="H53"/>
      <c r="I53"/>
      <c r="K53" s="192"/>
      <c r="L53" s="192"/>
    </row>
    <row r="54" spans="1:13" s="78" customFormat="1" ht="18.75" x14ac:dyDescent="0.2">
      <c r="A54" s="97">
        <v>1</v>
      </c>
      <c r="B54" t="s">
        <v>3</v>
      </c>
      <c r="C54" t="s">
        <v>1163</v>
      </c>
      <c r="D54" t="s">
        <v>3</v>
      </c>
      <c r="E54" t="s">
        <v>922</v>
      </c>
      <c r="F54">
        <v>200000</v>
      </c>
      <c r="G54" s="29"/>
      <c r="H54" t="s">
        <v>1751</v>
      </c>
      <c r="I54" t="s">
        <v>2208</v>
      </c>
      <c r="J54" s="76"/>
      <c r="K54" s="117"/>
      <c r="L54" s="117"/>
      <c r="M54" s="117"/>
    </row>
    <row r="55" spans="1:13" s="78" customFormat="1" ht="18.75" x14ac:dyDescent="0.2">
      <c r="A55" s="97">
        <v>2</v>
      </c>
      <c r="B55" t="s">
        <v>3</v>
      </c>
      <c r="C55" t="s">
        <v>1163</v>
      </c>
      <c r="D55" t="s">
        <v>3</v>
      </c>
      <c r="E55" t="s">
        <v>923</v>
      </c>
      <c r="F55">
        <v>1310000</v>
      </c>
      <c r="G55" s="29"/>
      <c r="H55" t="s">
        <v>1752</v>
      </c>
      <c r="I55" t="s">
        <v>1752</v>
      </c>
      <c r="J55" s="76"/>
      <c r="K55" s="117"/>
      <c r="L55" s="117"/>
      <c r="M55" s="117"/>
    </row>
    <row r="56" spans="1:13" s="78" customFormat="1" ht="18.75" x14ac:dyDescent="0.2">
      <c r="A56" s="97">
        <v>3</v>
      </c>
      <c r="B56" t="s">
        <v>3</v>
      </c>
      <c r="C56" t="s">
        <v>1163</v>
      </c>
      <c r="D56" t="s">
        <v>3</v>
      </c>
      <c r="E56" t="s">
        <v>924</v>
      </c>
      <c r="F56">
        <v>602800</v>
      </c>
      <c r="G56" s="29"/>
      <c r="H56" t="s">
        <v>1398</v>
      </c>
      <c r="I56" t="s">
        <v>2209</v>
      </c>
      <c r="J56" s="76"/>
      <c r="K56" s="117"/>
      <c r="L56" s="117"/>
      <c r="M56" s="117"/>
    </row>
    <row r="57" spans="1:13" s="78" customFormat="1" ht="18.75" x14ac:dyDescent="0.2">
      <c r="A57" s="97">
        <v>4</v>
      </c>
      <c r="B57" t="s">
        <v>3</v>
      </c>
      <c r="C57" t="s">
        <v>1163</v>
      </c>
      <c r="D57" t="s">
        <v>3</v>
      </c>
      <c r="E57" t="s">
        <v>925</v>
      </c>
      <c r="F57">
        <v>500000</v>
      </c>
      <c r="G57" s="29"/>
      <c r="H57" t="s">
        <v>1753</v>
      </c>
      <c r="I57" t="s">
        <v>2210</v>
      </c>
      <c r="J57" s="76"/>
      <c r="K57" s="117"/>
      <c r="L57" s="117"/>
      <c r="M57" s="117"/>
    </row>
    <row r="58" spans="1:13" s="78" customFormat="1" ht="18.75" x14ac:dyDescent="0.2">
      <c r="A58" s="97">
        <v>5</v>
      </c>
      <c r="B58" t="s">
        <v>3</v>
      </c>
      <c r="C58" t="s">
        <v>1163</v>
      </c>
      <c r="D58" t="s">
        <v>3</v>
      </c>
      <c r="E58" t="s">
        <v>926</v>
      </c>
      <c r="F58">
        <v>470000</v>
      </c>
      <c r="G58" s="29"/>
      <c r="H58" t="s">
        <v>1752</v>
      </c>
      <c r="I58" t="s">
        <v>1752</v>
      </c>
      <c r="J58" s="76"/>
      <c r="K58" s="117"/>
      <c r="L58" s="117"/>
      <c r="M58" s="117"/>
    </row>
    <row r="59" spans="1:13" s="78" customFormat="1" ht="18.75" x14ac:dyDescent="0.2">
      <c r="A59" s="97">
        <v>6</v>
      </c>
      <c r="B59" t="s">
        <v>3</v>
      </c>
      <c r="C59" t="s">
        <v>1163</v>
      </c>
      <c r="D59" t="s">
        <v>3</v>
      </c>
      <c r="E59" t="s">
        <v>927</v>
      </c>
      <c r="F59">
        <v>207500</v>
      </c>
      <c r="G59" s="29"/>
      <c r="H59" t="s">
        <v>1398</v>
      </c>
      <c r="I59" t="s">
        <v>2211</v>
      </c>
      <c r="J59" s="76"/>
      <c r="K59" s="117"/>
      <c r="L59" s="117"/>
      <c r="M59" s="117"/>
    </row>
    <row r="60" spans="1:13" s="78" customFormat="1" ht="18.75" x14ac:dyDescent="0.2">
      <c r="A60" s="97">
        <v>7</v>
      </c>
      <c r="B60" t="s">
        <v>3</v>
      </c>
      <c r="C60" t="s">
        <v>1163</v>
      </c>
      <c r="D60" t="s">
        <v>3</v>
      </c>
      <c r="E60" t="s">
        <v>928</v>
      </c>
      <c r="F60">
        <v>185600</v>
      </c>
      <c r="G60" s="29"/>
      <c r="H60" t="s">
        <v>1398</v>
      </c>
      <c r="I60" t="s">
        <v>2212</v>
      </c>
      <c r="J60" s="76"/>
      <c r="K60" s="117"/>
      <c r="L60" s="117"/>
      <c r="M60" s="117"/>
    </row>
    <row r="61" spans="1:13" s="78" customFormat="1" ht="18.75" x14ac:dyDescent="0.2">
      <c r="A61" s="97">
        <v>8</v>
      </c>
      <c r="B61" t="s">
        <v>3</v>
      </c>
      <c r="C61" t="s">
        <v>1163</v>
      </c>
      <c r="D61" t="s">
        <v>3</v>
      </c>
      <c r="E61" t="s">
        <v>929</v>
      </c>
      <c r="F61">
        <v>177000</v>
      </c>
      <c r="G61" s="29"/>
      <c r="H61" t="s">
        <v>1754</v>
      </c>
      <c r="I61" t="s">
        <v>1754</v>
      </c>
      <c r="J61" s="76"/>
      <c r="K61" s="117"/>
      <c r="L61" s="117"/>
      <c r="M61" s="117"/>
    </row>
    <row r="62" spans="1:13" s="78" customFormat="1" ht="18.75" x14ac:dyDescent="0.2">
      <c r="A62" s="97">
        <v>9</v>
      </c>
      <c r="B62" t="s">
        <v>3</v>
      </c>
      <c r="C62" t="s">
        <v>1163</v>
      </c>
      <c r="D62" t="s">
        <v>3</v>
      </c>
      <c r="E62" t="s">
        <v>930</v>
      </c>
      <c r="F62">
        <v>74700</v>
      </c>
      <c r="G62" s="29"/>
      <c r="H62" t="s">
        <v>1398</v>
      </c>
      <c r="I62" t="s">
        <v>2213</v>
      </c>
      <c r="J62" s="76"/>
      <c r="K62" s="117"/>
      <c r="L62" s="117"/>
      <c r="M62" s="117"/>
    </row>
    <row r="63" spans="1:13" s="78" customFormat="1" ht="18.75" x14ac:dyDescent="0.2">
      <c r="A63" s="97">
        <v>10</v>
      </c>
      <c r="B63" t="s">
        <v>3</v>
      </c>
      <c r="C63" t="s">
        <v>1163</v>
      </c>
      <c r="D63" t="s">
        <v>3</v>
      </c>
      <c r="E63" t="s">
        <v>931</v>
      </c>
      <c r="F63">
        <v>25000</v>
      </c>
      <c r="G63" s="29"/>
      <c r="H63" t="s">
        <v>1725</v>
      </c>
      <c r="I63" t="s">
        <v>2214</v>
      </c>
      <c r="J63" s="76"/>
      <c r="K63" s="117"/>
      <c r="L63" s="117"/>
      <c r="M63" s="117"/>
    </row>
    <row r="64" spans="1:13" s="78" customFormat="1" ht="18.75" x14ac:dyDescent="0.2">
      <c r="A64" s="97">
        <v>11</v>
      </c>
      <c r="B64" t="s">
        <v>3</v>
      </c>
      <c r="C64" t="s">
        <v>1175</v>
      </c>
      <c r="D64" t="s">
        <v>3</v>
      </c>
      <c r="E64" t="s">
        <v>932</v>
      </c>
      <c r="F64">
        <v>4630200</v>
      </c>
      <c r="G64" s="29"/>
      <c r="H64" t="s">
        <v>1755</v>
      </c>
      <c r="I64" t="s">
        <v>2215</v>
      </c>
      <c r="J64" s="76"/>
      <c r="K64" s="117"/>
      <c r="L64" s="117"/>
      <c r="M64" s="117"/>
    </row>
    <row r="65" spans="1:13" s="78" customFormat="1" ht="18.75" x14ac:dyDescent="0.2">
      <c r="A65" s="97">
        <v>12</v>
      </c>
      <c r="B65" t="s">
        <v>3</v>
      </c>
      <c r="C65" t="s">
        <v>1175</v>
      </c>
      <c r="D65" t="s">
        <v>3</v>
      </c>
      <c r="E65" t="s">
        <v>933</v>
      </c>
      <c r="F65">
        <v>3075000</v>
      </c>
      <c r="G65" s="29"/>
      <c r="H65" t="s">
        <v>1756</v>
      </c>
      <c r="I65" t="s">
        <v>2216</v>
      </c>
      <c r="J65" s="76"/>
      <c r="K65" s="117"/>
      <c r="L65" s="117"/>
      <c r="M65" s="117"/>
    </row>
    <row r="66" spans="1:13" s="78" customFormat="1" ht="18.75" x14ac:dyDescent="0.2">
      <c r="A66" s="97">
        <v>13</v>
      </c>
      <c r="B66" t="s">
        <v>3</v>
      </c>
      <c r="C66" t="s">
        <v>1175</v>
      </c>
      <c r="D66" t="s">
        <v>3</v>
      </c>
      <c r="E66" t="s">
        <v>934</v>
      </c>
      <c r="F66">
        <v>5849900</v>
      </c>
      <c r="G66" s="29"/>
      <c r="H66" t="s">
        <v>1757</v>
      </c>
      <c r="I66" t="s">
        <v>2217</v>
      </c>
      <c r="J66" s="76"/>
      <c r="K66" s="117"/>
      <c r="L66" s="117"/>
      <c r="M66" s="117"/>
    </row>
    <row r="67" spans="1:13" s="78" customFormat="1" ht="18.75" x14ac:dyDescent="0.2">
      <c r="A67" s="97">
        <v>14</v>
      </c>
      <c r="B67" t="s">
        <v>3</v>
      </c>
      <c r="C67" t="s">
        <v>1163</v>
      </c>
      <c r="D67" t="s">
        <v>3</v>
      </c>
      <c r="E67" t="s">
        <v>935</v>
      </c>
      <c r="F67">
        <v>15840000</v>
      </c>
      <c r="G67" s="29"/>
      <c r="H67" t="s">
        <v>1725</v>
      </c>
      <c r="I67" t="s">
        <v>2218</v>
      </c>
      <c r="J67" s="76"/>
      <c r="K67" s="117"/>
      <c r="L67" s="117"/>
      <c r="M67" s="117"/>
    </row>
    <row r="68" spans="1:13" s="78" customFormat="1" ht="18.75" x14ac:dyDescent="0.2">
      <c r="A68" s="97">
        <v>15</v>
      </c>
      <c r="B68" t="s">
        <v>3</v>
      </c>
      <c r="C68" t="s">
        <v>1163</v>
      </c>
      <c r="D68" t="s">
        <v>3</v>
      </c>
      <c r="E68" t="s">
        <v>936</v>
      </c>
      <c r="F68">
        <v>15840000</v>
      </c>
      <c r="G68" s="29"/>
      <c r="H68" t="s">
        <v>1742</v>
      </c>
      <c r="I68" t="s">
        <v>2219</v>
      </c>
      <c r="J68" s="76"/>
      <c r="K68" s="117"/>
      <c r="L68" s="117"/>
      <c r="M68" s="117"/>
    </row>
    <row r="69" spans="1:13" s="78" customFormat="1" ht="18.75" x14ac:dyDescent="0.2">
      <c r="A69" s="97">
        <v>16</v>
      </c>
      <c r="B69" t="s">
        <v>3</v>
      </c>
      <c r="C69" t="s">
        <v>1163</v>
      </c>
      <c r="D69" t="s">
        <v>3</v>
      </c>
      <c r="E69" t="s">
        <v>937</v>
      </c>
      <c r="F69">
        <v>15840000</v>
      </c>
      <c r="G69" s="29"/>
      <c r="H69" t="s">
        <v>1742</v>
      </c>
      <c r="I69" t="s">
        <v>2220</v>
      </c>
      <c r="J69" s="76"/>
      <c r="K69" s="117"/>
      <c r="L69" s="117"/>
      <c r="M69" s="117"/>
    </row>
    <row r="70" spans="1:13" s="78" customFormat="1" ht="18.75" x14ac:dyDescent="0.2">
      <c r="A70" s="97">
        <v>17</v>
      </c>
      <c r="B70" t="s">
        <v>3</v>
      </c>
      <c r="C70" t="s">
        <v>1163</v>
      </c>
      <c r="D70" t="s">
        <v>3</v>
      </c>
      <c r="E70" t="s">
        <v>939</v>
      </c>
      <c r="F70">
        <v>15840000</v>
      </c>
      <c r="G70" s="29"/>
      <c r="H70" t="s">
        <v>1748</v>
      </c>
      <c r="I70" t="s">
        <v>2221</v>
      </c>
      <c r="J70" s="76"/>
      <c r="K70" s="117"/>
      <c r="L70" s="117"/>
      <c r="M70" s="117"/>
    </row>
    <row r="71" spans="1:13" s="78" customFormat="1" ht="18.75" x14ac:dyDescent="0.2">
      <c r="A71" s="97">
        <v>18</v>
      </c>
      <c r="B71" t="s">
        <v>3</v>
      </c>
      <c r="C71" t="s">
        <v>1163</v>
      </c>
      <c r="D71" t="s">
        <v>3</v>
      </c>
      <c r="E71" t="s">
        <v>940</v>
      </c>
      <c r="F71">
        <v>15840000</v>
      </c>
      <c r="G71" s="29"/>
      <c r="H71" t="s">
        <v>1758</v>
      </c>
      <c r="I71" t="s">
        <v>2222</v>
      </c>
      <c r="J71" s="76"/>
      <c r="K71" s="117"/>
      <c r="L71" s="117"/>
      <c r="M71" s="117"/>
    </row>
    <row r="72" spans="1:13" s="191" customFormat="1" ht="18.75" x14ac:dyDescent="0.2">
      <c r="A72"/>
      <c r="B72"/>
      <c r="C72" s="97"/>
      <c r="D72" s="97"/>
      <c r="E72"/>
      <c r="F72"/>
      <c r="G72"/>
      <c r="H72"/>
      <c r="I72"/>
      <c r="K72" s="192"/>
      <c r="L72" s="192"/>
    </row>
    <row r="73" spans="1:13" s="193" customFormat="1" ht="18.75" x14ac:dyDescent="0.2">
      <c r="A73">
        <f>+A71</f>
        <v>18</v>
      </c>
      <c r="B73"/>
      <c r="C73"/>
      <c r="D73"/>
      <c r="E73" t="s">
        <v>1173</v>
      </c>
      <c r="F73">
        <f>SUM(F54:F72)</f>
        <v>96507700</v>
      </c>
      <c r="G73">
        <f>SUM(G72:G72)</f>
        <v>0</v>
      </c>
      <c r="H73"/>
      <c r="I73">
        <f>SUM(H72:H72)</f>
        <v>0</v>
      </c>
      <c r="J73"/>
      <c r="M73"/>
    </row>
    <row r="74" spans="1:13" s="193" customFormat="1" ht="18.75" x14ac:dyDescent="0.2">
      <c r="A74"/>
      <c r="B74"/>
      <c r="C74"/>
      <c r="D74"/>
      <c r="E74" t="s">
        <v>1229</v>
      </c>
      <c r="F74"/>
      <c r="G74"/>
      <c r="H74"/>
      <c r="I74"/>
      <c r="J74"/>
      <c r="M74"/>
    </row>
    <row r="75" spans="1:13" s="78" customFormat="1" ht="21" x14ac:dyDescent="0.35">
      <c r="A75" s="97">
        <v>1</v>
      </c>
      <c r="B75" t="s">
        <v>3</v>
      </c>
      <c r="C75" t="s">
        <v>1163</v>
      </c>
      <c r="D75" t="s">
        <v>3</v>
      </c>
      <c r="E75" t="s">
        <v>938</v>
      </c>
      <c r="F75">
        <v>25102000</v>
      </c>
      <c r="G75" s="29"/>
      <c r="H75" t="s">
        <v>1759</v>
      </c>
      <c r="I75" t="s">
        <v>2223</v>
      </c>
      <c r="J75" s="76"/>
      <c r="K75" s="117"/>
      <c r="L75" s="117"/>
      <c r="M75" s="117"/>
    </row>
    <row r="77" spans="1:13" x14ac:dyDescent="0.2">
      <c r="A77">
        <f>+A75</f>
        <v>1</v>
      </c>
      <c r="E77" t="s">
        <v>1386</v>
      </c>
      <c r="F77">
        <f>SUM(F75:F76)</f>
        <v>25102000</v>
      </c>
    </row>
    <row r="78" spans="1:13" s="192" customFormat="1" ht="18.75" x14ac:dyDescent="0.2">
      <c r="A78">
        <f>+A77+A73</f>
        <v>19</v>
      </c>
      <c r="B78"/>
      <c r="C78"/>
      <c r="D78"/>
      <c r="E78" t="s">
        <v>27</v>
      </c>
      <c r="F78">
        <f>+F77+F73</f>
        <v>121609700</v>
      </c>
      <c r="G78"/>
      <c r="H78"/>
      <c r="I78"/>
      <c r="J78" s="194"/>
      <c r="K78"/>
      <c r="L78"/>
      <c r="M78"/>
    </row>
    <row r="79" spans="1:13" ht="18.75" x14ac:dyDescent="0.3">
      <c r="A79">
        <f>+A78+A51</f>
        <v>54</v>
      </c>
      <c r="E79" t="s">
        <v>63</v>
      </c>
      <c r="F79">
        <f>+F78+F51</f>
        <v>325135100</v>
      </c>
      <c r="J79" s="190"/>
    </row>
    <row r="80" spans="1:13" s="191" customFormat="1" ht="18.75" x14ac:dyDescent="0.2">
      <c r="A80"/>
      <c r="B80"/>
      <c r="C80"/>
      <c r="D80"/>
      <c r="E80"/>
      <c r="F80"/>
      <c r="G80"/>
      <c r="H80"/>
      <c r="I80"/>
    </row>
    <row r="81" spans="1:11" s="191" customFormat="1" ht="18.75" x14ac:dyDescent="0.2">
      <c r="A81"/>
      <c r="B81"/>
      <c r="C81"/>
      <c r="D81"/>
      <c r="E81"/>
      <c r="F81"/>
      <c r="G81"/>
      <c r="H81"/>
      <c r="I81"/>
      <c r="J81"/>
      <c r="K81"/>
    </row>
  </sheetData>
  <autoFilter ref="A10:BO80"/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  <rowBreaks count="1" manualBreakCount="1">
    <brk id="68" max="8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0000"/>
  </sheetPr>
  <dimension ref="A1:M24"/>
  <sheetViews>
    <sheetView view="pageBreakPreview" zoomScale="85" zoomScaleNormal="100" zoomScaleSheetLayoutView="85" workbookViewId="0">
      <pane ySplit="1" topLeftCell="A20" activePane="bottomLeft" state="frozen"/>
      <selection activeCell="K12" sqref="K12"/>
      <selection pane="bottomLeft" activeCell="H22" sqref="H22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44.42578125" customWidth="1"/>
    <col min="6" max="6" width="17.42578125" customWidth="1"/>
    <col min="7" max="7" width="18.28515625" customWidth="1"/>
    <col min="8" max="8" width="38.7109375" customWidth="1"/>
    <col min="9" max="9" width="38.1406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+'สพฐ.ตร. '!A3:I3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A4" s="314" t="s">
        <v>82</v>
      </c>
      <c r="B4" s="314"/>
      <c r="C4" s="314"/>
      <c r="D4" s="314"/>
      <c r="E4" s="314"/>
      <c r="F4" s="314"/>
      <c r="G4" s="314"/>
      <c r="H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+'สพฐ.ตร. '!H5:H7</f>
        <v>ความก้าวหน้า/ปัญหา 
ประชุมระดับ จนท.
 ครั้งที่ 4/2561
วันที่ 21 มี.ค.61</v>
      </c>
      <c r="I5" s="314" t="str">
        <f>+'สพฐ.ตร. '!I5:I7</f>
        <v>ความก้าวหน้า/ปัญหา 
ประชุมระดับ ตร.
 ครั้งที่ 4/2561
วันที่ 6 มิ.ย.61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E8" s="176" t="s">
        <v>3</v>
      </c>
    </row>
    <row r="9" spans="1:13" ht="18.75" x14ac:dyDescent="0.2">
      <c r="E9" s="15" t="s">
        <v>30</v>
      </c>
    </row>
    <row r="10" spans="1:13" ht="18.75" x14ac:dyDescent="0.2">
      <c r="E10" s="165" t="s">
        <v>1228</v>
      </c>
    </row>
    <row r="11" spans="1:13" s="78" customFormat="1" ht="18.75" x14ac:dyDescent="0.2">
      <c r="A11">
        <v>1</v>
      </c>
      <c r="B11" t="s">
        <v>3</v>
      </c>
      <c r="C11" t="s">
        <v>1392</v>
      </c>
      <c r="D11" t="s">
        <v>1283</v>
      </c>
      <c r="E11" t="s">
        <v>1393</v>
      </c>
      <c r="F11">
        <v>39757000</v>
      </c>
      <c r="G11"/>
      <c r="H11" t="s">
        <v>1760</v>
      </c>
      <c r="I11" t="s">
        <v>1760</v>
      </c>
      <c r="J11" s="76"/>
      <c r="K11" s="117"/>
      <c r="L11" s="117"/>
      <c r="M11" s="117"/>
    </row>
    <row r="12" spans="1:13" s="78" customFormat="1" ht="18.75" x14ac:dyDescent="0.2">
      <c r="A12"/>
      <c r="B12"/>
      <c r="C12"/>
      <c r="D12"/>
      <c r="E12"/>
      <c r="F12"/>
      <c r="G12"/>
      <c r="H12" t="s">
        <v>1761</v>
      </c>
      <c r="I12" t="s">
        <v>2224</v>
      </c>
      <c r="J12" s="76"/>
      <c r="K12" s="117"/>
      <c r="L12" s="117"/>
      <c r="M12" s="117"/>
    </row>
    <row r="13" spans="1:13" s="78" customFormat="1" ht="18.75" x14ac:dyDescent="0.2">
      <c r="A13"/>
      <c r="B13"/>
      <c r="C13"/>
      <c r="D13"/>
      <c r="E13"/>
      <c r="F13"/>
      <c r="G13"/>
      <c r="H13" t="s">
        <v>1762</v>
      </c>
      <c r="I13" t="s">
        <v>2225</v>
      </c>
      <c r="J13" s="76"/>
      <c r="K13" s="117"/>
      <c r="L13" s="117"/>
      <c r="M13" s="117"/>
    </row>
    <row r="14" spans="1:13" s="78" customFormat="1" ht="18.75" x14ac:dyDescent="0.2">
      <c r="A14"/>
      <c r="B14"/>
      <c r="C14"/>
      <c r="D14"/>
      <c r="E14"/>
      <c r="F14"/>
      <c r="G14"/>
      <c r="H14" t="s">
        <v>1763</v>
      </c>
      <c r="I14" t="s">
        <v>2226</v>
      </c>
      <c r="J14" s="76"/>
      <c r="K14" s="117"/>
      <c r="L14" s="117"/>
      <c r="M14" s="117"/>
    </row>
    <row r="15" spans="1:13" s="78" customFormat="1" ht="18.75" x14ac:dyDescent="0.2">
      <c r="A15"/>
      <c r="B15"/>
      <c r="C15"/>
      <c r="D15"/>
      <c r="E15"/>
      <c r="F15"/>
      <c r="G15"/>
      <c r="H15" t="s">
        <v>1764</v>
      </c>
      <c r="I15" t="s">
        <v>2227</v>
      </c>
      <c r="J15" s="76"/>
      <c r="K15" s="117"/>
      <c r="L15" s="117"/>
      <c r="M15" s="117"/>
    </row>
    <row r="16" spans="1:13" s="78" customFormat="1" ht="18.75" x14ac:dyDescent="0.2">
      <c r="A16"/>
      <c r="B16"/>
      <c r="C16"/>
      <c r="D16"/>
      <c r="E16"/>
      <c r="F16"/>
      <c r="G16"/>
      <c r="H16" t="s">
        <v>1765</v>
      </c>
      <c r="I16" t="s">
        <v>1765</v>
      </c>
      <c r="J16" s="76"/>
      <c r="K16" s="117"/>
      <c r="L16" s="117"/>
      <c r="M16" s="117"/>
    </row>
    <row r="17" spans="1:13" s="78" customFormat="1" ht="18.75" x14ac:dyDescent="0.2">
      <c r="A17"/>
      <c r="B17"/>
      <c r="C17"/>
      <c r="D17"/>
      <c r="E17"/>
      <c r="F17"/>
      <c r="G17"/>
      <c r="H17" t="s">
        <v>1766</v>
      </c>
      <c r="I17" t="s">
        <v>2228</v>
      </c>
      <c r="J17" s="76"/>
      <c r="K17" s="117"/>
      <c r="L17" s="117"/>
      <c r="M17" s="117"/>
    </row>
    <row r="18" spans="1:13" s="78" customFormat="1" ht="18.75" x14ac:dyDescent="0.2">
      <c r="A18"/>
      <c r="B18"/>
      <c r="C18"/>
      <c r="D18"/>
      <c r="E18"/>
      <c r="F18"/>
      <c r="G18"/>
      <c r="H18" t="s">
        <v>1767</v>
      </c>
      <c r="I18" t="s">
        <v>2229</v>
      </c>
      <c r="J18" s="76"/>
      <c r="K18" s="117"/>
      <c r="L18" s="117"/>
      <c r="M18" s="117"/>
    </row>
    <row r="19" spans="1:13" s="78" customFormat="1" ht="18.75" x14ac:dyDescent="0.2">
      <c r="A19"/>
      <c r="B19"/>
      <c r="C19"/>
      <c r="D19"/>
      <c r="E19"/>
      <c r="F19"/>
      <c r="G19"/>
      <c r="H19" t="s">
        <v>1768</v>
      </c>
      <c r="I19" t="s">
        <v>2230</v>
      </c>
      <c r="J19" s="76"/>
      <c r="K19" s="117"/>
      <c r="L19" s="117"/>
      <c r="M19" s="117"/>
    </row>
    <row r="20" spans="1:13" s="78" customFormat="1" ht="18.75" x14ac:dyDescent="0.2">
      <c r="A20"/>
      <c r="B20"/>
      <c r="C20"/>
      <c r="D20"/>
      <c r="E20"/>
      <c r="F20"/>
      <c r="G20"/>
      <c r="H20" t="s">
        <v>1769</v>
      </c>
      <c r="I20" t="s">
        <v>2231</v>
      </c>
      <c r="J20" s="76"/>
      <c r="K20" s="117"/>
      <c r="L20" s="117"/>
      <c r="M20" s="117"/>
    </row>
    <row r="21" spans="1:13" s="78" customFormat="1" ht="18.75" x14ac:dyDescent="0.2">
      <c r="A21"/>
      <c r="B21"/>
      <c r="C21"/>
      <c r="D21"/>
      <c r="E21"/>
      <c r="F21"/>
      <c r="G21"/>
      <c r="H21" t="s">
        <v>1770</v>
      </c>
      <c r="I21" t="s">
        <v>2232</v>
      </c>
      <c r="J21" s="76"/>
      <c r="K21" s="117"/>
      <c r="L21" s="117"/>
      <c r="M21" s="117"/>
    </row>
    <row r="22" spans="1:13" s="78" customFormat="1" ht="18.75" x14ac:dyDescent="0.2">
      <c r="A22">
        <v>2</v>
      </c>
      <c r="B22" t="s">
        <v>3</v>
      </c>
      <c r="C22" t="s">
        <v>1203</v>
      </c>
      <c r="D22" t="s">
        <v>3</v>
      </c>
      <c r="E22" t="s">
        <v>1809</v>
      </c>
      <c r="F22">
        <v>76105700</v>
      </c>
      <c r="G22"/>
      <c r="H22" t="s">
        <v>1811</v>
      </c>
      <c r="I22" t="s">
        <v>2233</v>
      </c>
      <c r="J22" s="76"/>
      <c r="K22" s="117"/>
      <c r="L22" s="117"/>
      <c r="M22" s="117"/>
    </row>
    <row r="23" spans="1:13" s="78" customFormat="1" ht="18.75" x14ac:dyDescent="0.2">
      <c r="A23" s="97"/>
      <c r="B23"/>
      <c r="C23"/>
      <c r="D23"/>
      <c r="E23"/>
      <c r="F23"/>
      <c r="G23" s="29"/>
      <c r="H23"/>
      <c r="I23" s="16"/>
      <c r="J23" s="76"/>
      <c r="K23" s="117"/>
      <c r="L23" s="117"/>
      <c r="M23" s="117"/>
    </row>
    <row r="24" spans="1:13" s="78" customFormat="1" ht="18.75" x14ac:dyDescent="0.2">
      <c r="A24">
        <f>+A22</f>
        <v>2</v>
      </c>
      <c r="B24"/>
      <c r="C24"/>
      <c r="D24"/>
      <c r="E24" t="s">
        <v>36</v>
      </c>
      <c r="F24">
        <f>SUM(F11:F23)</f>
        <v>115862700</v>
      </c>
      <c r="G24"/>
      <c r="H24"/>
      <c r="I24"/>
      <c r="J24" s="76"/>
      <c r="K24" s="117"/>
      <c r="L24" s="117"/>
      <c r="M24" s="117"/>
    </row>
  </sheetData>
  <mergeCells count="14">
    <mergeCell ref="H5:H7"/>
    <mergeCell ref="I5:I7"/>
    <mergeCell ref="A1:I1"/>
    <mergeCell ref="A2:I2"/>
    <mergeCell ref="F6:F7"/>
    <mergeCell ref="G6:G7"/>
    <mergeCell ref="A3:I3"/>
    <mergeCell ref="A4:H4"/>
    <mergeCell ref="A5:A7"/>
    <mergeCell ref="B5:B7"/>
    <mergeCell ref="C5:C7"/>
    <mergeCell ref="D5:D7"/>
    <mergeCell ref="E5:E7"/>
    <mergeCell ref="F5:G5"/>
  </mergeCells>
  <pageMargins left="0.59055118110236227" right="0.74803149606299213" top="0.6692913385826772" bottom="0.70866141732283472" header="0.51181102362204722" footer="0.51181102362204722"/>
  <pageSetup paperSize="9" scale="7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B0F0"/>
  </sheetPr>
  <dimension ref="A1:BO34"/>
  <sheetViews>
    <sheetView view="pageBreakPreview" zoomScale="85" zoomScaleNormal="100" zoomScaleSheetLayoutView="85" workbookViewId="0">
      <pane ySplit="7" topLeftCell="A14" activePane="bottomLeft" state="frozen"/>
      <selection activeCell="K12" sqref="K12"/>
      <selection pane="bottomLeft" activeCell="I12" sqref="I12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3.5703125" customWidth="1"/>
    <col min="6" max="6" width="17.42578125" customWidth="1"/>
    <col min="7" max="7" width="18.28515625" customWidth="1"/>
    <col min="8" max="8" width="29.28515625" customWidth="1"/>
    <col min="9" max="9" width="32.1406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150</v>
      </c>
    </row>
    <row r="9" spans="1:13" ht="18.75" x14ac:dyDescent="0.3">
      <c r="A9" s="174"/>
      <c r="B9" s="175"/>
      <c r="C9" s="175"/>
      <c r="D9" s="175"/>
      <c r="E9" s="15" t="s">
        <v>1394</v>
      </c>
    </row>
    <row r="10" spans="1:13" ht="18.75" x14ac:dyDescent="0.3">
      <c r="A10" s="174"/>
      <c r="B10" s="175"/>
      <c r="C10" s="175"/>
      <c r="D10" s="175"/>
      <c r="E10" s="165" t="s">
        <v>1228</v>
      </c>
    </row>
    <row r="11" spans="1:13" s="78" customFormat="1" ht="75" x14ac:dyDescent="0.2">
      <c r="A11" s="97">
        <v>1</v>
      </c>
      <c r="B11" s="97" t="s">
        <v>150</v>
      </c>
      <c r="C11" s="97" t="s">
        <v>1163</v>
      </c>
      <c r="D11" s="97" t="s">
        <v>150</v>
      </c>
      <c r="E11" t="s">
        <v>942</v>
      </c>
      <c r="F11">
        <v>6486000</v>
      </c>
      <c r="G11" s="29"/>
      <c r="H11" t="s">
        <v>333</v>
      </c>
      <c r="I11" s="173" t="s">
        <v>2081</v>
      </c>
      <c r="J11" s="76"/>
      <c r="K11" s="117"/>
      <c r="L11" s="117"/>
      <c r="M11" s="117"/>
    </row>
    <row r="12" spans="1:13" s="78" customFormat="1" ht="18.75" x14ac:dyDescent="0.2">
      <c r="A12" s="97">
        <v>2</v>
      </c>
      <c r="B12" s="97" t="s">
        <v>150</v>
      </c>
      <c r="C12" s="97" t="s">
        <v>1163</v>
      </c>
      <c r="D12" s="97" t="s">
        <v>150</v>
      </c>
      <c r="E12" t="s">
        <v>943</v>
      </c>
      <c r="F12">
        <v>3000000</v>
      </c>
      <c r="G12" s="29"/>
      <c r="H12" t="s">
        <v>1596</v>
      </c>
      <c r="I12" t="s">
        <v>2082</v>
      </c>
      <c r="J12" s="76"/>
      <c r="K12" s="117"/>
      <c r="L12" s="117"/>
      <c r="M12" s="117"/>
    </row>
    <row r="13" spans="1:13" s="78" customFormat="1" ht="56.25" x14ac:dyDescent="0.2">
      <c r="A13" s="97">
        <v>3</v>
      </c>
      <c r="B13" s="97" t="s">
        <v>150</v>
      </c>
      <c r="C13" s="97" t="s">
        <v>1163</v>
      </c>
      <c r="D13" s="97" t="s">
        <v>150</v>
      </c>
      <c r="E13" t="s">
        <v>944</v>
      </c>
      <c r="F13">
        <v>2500000</v>
      </c>
      <c r="G13" s="29"/>
      <c r="H13" t="s">
        <v>1597</v>
      </c>
      <c r="I13" s="173" t="s">
        <v>2083</v>
      </c>
      <c r="J13" s="76"/>
      <c r="K13" s="117"/>
      <c r="L13" s="117"/>
      <c r="M13" s="117"/>
    </row>
    <row r="14" spans="1:13" s="78" customFormat="1" ht="56.25" x14ac:dyDescent="0.45">
      <c r="A14" s="97">
        <v>4</v>
      </c>
      <c r="B14" s="97" t="s">
        <v>150</v>
      </c>
      <c r="C14" s="97" t="s">
        <v>1163</v>
      </c>
      <c r="D14" s="97" t="s">
        <v>150</v>
      </c>
      <c r="E14" t="s">
        <v>945</v>
      </c>
      <c r="F14">
        <v>18635800</v>
      </c>
      <c r="G14" s="29"/>
      <c r="H14" t="s">
        <v>1598</v>
      </c>
      <c r="I14" s="211" t="s">
        <v>2084</v>
      </c>
      <c r="J14" s="76"/>
      <c r="K14" s="117"/>
      <c r="L14" s="117"/>
      <c r="M14" s="117"/>
    </row>
    <row r="15" spans="1:13" s="78" customFormat="1" ht="93.75" x14ac:dyDescent="0.2">
      <c r="A15" s="97">
        <v>5</v>
      </c>
      <c r="B15" s="97" t="s">
        <v>150</v>
      </c>
      <c r="C15" s="97" t="s">
        <v>1163</v>
      </c>
      <c r="D15" s="97" t="s">
        <v>150</v>
      </c>
      <c r="E15" t="s">
        <v>946</v>
      </c>
      <c r="F15">
        <v>13339700</v>
      </c>
      <c r="G15" s="29"/>
      <c r="H15" t="s">
        <v>1596</v>
      </c>
      <c r="I15" s="173" t="s">
        <v>2085</v>
      </c>
      <c r="J15" s="76"/>
      <c r="K15" s="117"/>
      <c r="L15" s="117"/>
      <c r="M15" s="117"/>
    </row>
    <row r="16" spans="1:13" s="78" customFormat="1" ht="18.75" x14ac:dyDescent="0.2">
      <c r="A16" s="97">
        <v>6</v>
      </c>
      <c r="B16" s="97" t="s">
        <v>150</v>
      </c>
      <c r="C16" s="97" t="s">
        <v>1163</v>
      </c>
      <c r="D16" s="97" t="s">
        <v>150</v>
      </c>
      <c r="E16" t="s">
        <v>947</v>
      </c>
      <c r="F16">
        <v>29519500</v>
      </c>
      <c r="G16" s="29"/>
      <c r="H16" t="s">
        <v>1599</v>
      </c>
      <c r="I16" t="s">
        <v>2086</v>
      </c>
      <c r="J16" s="76"/>
      <c r="K16" s="117"/>
      <c r="L16" s="117"/>
      <c r="M16" s="117"/>
    </row>
    <row r="17" spans="1:67" s="78" customFormat="1" ht="93.75" x14ac:dyDescent="0.2">
      <c r="A17" s="97">
        <v>7</v>
      </c>
      <c r="B17" s="97" t="s">
        <v>150</v>
      </c>
      <c r="C17" s="97" t="s">
        <v>1163</v>
      </c>
      <c r="D17" s="97" t="s">
        <v>150</v>
      </c>
      <c r="E17" t="s">
        <v>948</v>
      </c>
      <c r="F17">
        <v>9254000</v>
      </c>
      <c r="G17" s="29"/>
      <c r="H17" t="s">
        <v>1600</v>
      </c>
      <c r="I17" s="173" t="s">
        <v>2087</v>
      </c>
      <c r="J17" s="76"/>
      <c r="K17" s="117"/>
      <c r="L17" s="117"/>
      <c r="M17" s="117"/>
    </row>
    <row r="18" spans="1:67" s="78" customFormat="1" ht="56.25" x14ac:dyDescent="0.2">
      <c r="A18" s="97">
        <v>8</v>
      </c>
      <c r="B18" s="97" t="s">
        <v>150</v>
      </c>
      <c r="C18" s="97" t="s">
        <v>1163</v>
      </c>
      <c r="D18" s="97" t="s">
        <v>150</v>
      </c>
      <c r="E18" t="s">
        <v>949</v>
      </c>
      <c r="F18">
        <v>9630000</v>
      </c>
      <c r="G18" s="29"/>
      <c r="H18" t="s">
        <v>1601</v>
      </c>
      <c r="I18" s="92" t="s">
        <v>2088</v>
      </c>
      <c r="J18" s="76"/>
      <c r="K18" s="117"/>
      <c r="L18" s="117"/>
      <c r="M18" s="117"/>
    </row>
    <row r="19" spans="1:67" s="78" customFormat="1" ht="75" x14ac:dyDescent="0.2">
      <c r="A19" s="97">
        <v>9</v>
      </c>
      <c r="B19" s="97" t="s">
        <v>150</v>
      </c>
      <c r="C19" s="97" t="s">
        <v>1163</v>
      </c>
      <c r="D19" s="97" t="s">
        <v>150</v>
      </c>
      <c r="E19" t="s">
        <v>950</v>
      </c>
      <c r="F19">
        <v>39483000</v>
      </c>
      <c r="G19" s="29"/>
      <c r="H19" t="s">
        <v>1602</v>
      </c>
      <c r="I19" s="92" t="s">
        <v>2089</v>
      </c>
      <c r="J19" s="76"/>
      <c r="K19" s="117"/>
      <c r="L19" s="117"/>
      <c r="M19" s="117"/>
    </row>
    <row r="20" spans="1:67" s="78" customFormat="1" ht="161.25" customHeight="1" x14ac:dyDescent="0.3">
      <c r="A20" s="97">
        <v>10</v>
      </c>
      <c r="B20" s="97" t="s">
        <v>150</v>
      </c>
      <c r="C20" s="97" t="s">
        <v>1163</v>
      </c>
      <c r="D20" s="97" t="s">
        <v>150</v>
      </c>
      <c r="E20" t="s">
        <v>951</v>
      </c>
      <c r="F20">
        <v>10152000</v>
      </c>
      <c r="G20" s="29"/>
      <c r="H20" t="s">
        <v>1603</v>
      </c>
      <c r="I20" s="211" t="s">
        <v>2090</v>
      </c>
      <c r="J20" s="76"/>
      <c r="K20" s="117"/>
      <c r="L20" s="117"/>
      <c r="M20" s="117"/>
    </row>
    <row r="21" spans="1:67" s="78" customFormat="1" ht="18.75" x14ac:dyDescent="0.2">
      <c r="A21">
        <f>+A20</f>
        <v>10</v>
      </c>
      <c r="B21"/>
      <c r="C21"/>
      <c r="D21"/>
      <c r="E21" t="s">
        <v>36</v>
      </c>
      <c r="F21">
        <f>SUM(F11:F20)</f>
        <v>142000000</v>
      </c>
      <c r="G21"/>
      <c r="H21"/>
      <c r="I21"/>
      <c r="J21" s="76"/>
      <c r="K21" s="117"/>
      <c r="L21" s="117"/>
      <c r="M21" s="117"/>
    </row>
    <row r="22" spans="1:67" s="78" customFormat="1" ht="18.75" x14ac:dyDescent="0.2">
      <c r="A22" s="97"/>
      <c r="B22" s="97"/>
      <c r="C22" s="97"/>
      <c r="D22" s="97"/>
      <c r="E22" s="201" t="s">
        <v>8</v>
      </c>
      <c r="F22"/>
      <c r="G22" s="29"/>
      <c r="H22"/>
      <c r="I22"/>
      <c r="J22" s="76"/>
      <c r="K22" s="117"/>
      <c r="L22" s="117"/>
      <c r="M22" s="117"/>
    </row>
    <row r="23" spans="1:67" s="78" customFormat="1" ht="18.75" x14ac:dyDescent="0.2">
      <c r="A23" s="97"/>
      <c r="B23" s="97"/>
      <c r="C23" s="97"/>
      <c r="D23" s="97"/>
      <c r="E23" s="165" t="s">
        <v>1228</v>
      </c>
      <c r="F23"/>
      <c r="G23" s="29"/>
      <c r="H23"/>
      <c r="I23"/>
      <c r="J23" s="76"/>
      <c r="K23" s="117"/>
      <c r="L23" s="117"/>
      <c r="M23" s="117"/>
    </row>
    <row r="24" spans="1:67" s="78" customFormat="1" ht="56.25" x14ac:dyDescent="0.2">
      <c r="A24" s="97">
        <v>1</v>
      </c>
      <c r="B24" s="97"/>
      <c r="C24" s="97" t="s">
        <v>1231</v>
      </c>
      <c r="D24" s="97"/>
      <c r="E24" t="s">
        <v>1396</v>
      </c>
      <c r="F24">
        <v>3075000</v>
      </c>
      <c r="G24" s="29"/>
      <c r="H24" t="s">
        <v>1604</v>
      </c>
      <c r="I24" s="17" t="s">
        <v>2091</v>
      </c>
      <c r="J24" s="76"/>
      <c r="K24" s="117"/>
      <c r="L24" s="117"/>
      <c r="M24" s="117"/>
    </row>
    <row r="26" spans="1:67" x14ac:dyDescent="0.2">
      <c r="A26">
        <f>+A24</f>
        <v>1</v>
      </c>
      <c r="E26" t="s">
        <v>1395</v>
      </c>
      <c r="F26">
        <f>SUM(F24:F25)</f>
        <v>3075000</v>
      </c>
    </row>
    <row r="27" spans="1:67" ht="18.75" x14ac:dyDescent="0.3">
      <c r="A27">
        <f>+A26+A21</f>
        <v>11</v>
      </c>
      <c r="E27" t="s">
        <v>151</v>
      </c>
      <c r="F27">
        <f>+F26+F21</f>
        <v>145075000</v>
      </c>
      <c r="J27" s="190"/>
    </row>
    <row r="28" spans="1:67" s="191" customFormat="1" ht="18.75" x14ac:dyDescent="0.2">
      <c r="A28"/>
      <c r="B28" s="192"/>
      <c r="C28" s="192"/>
      <c r="D28" s="192"/>
      <c r="E28"/>
      <c r="F28"/>
      <c r="G28"/>
      <c r="H28"/>
      <c r="I28"/>
    </row>
    <row r="29" spans="1:67" s="191" customFormat="1" ht="18.75" x14ac:dyDescent="0.2">
      <c r="A29"/>
      <c r="B29" s="192"/>
      <c r="C29" s="192"/>
      <c r="D29" s="192"/>
      <c r="E29"/>
      <c r="F29"/>
      <c r="G29"/>
      <c r="H29"/>
      <c r="I29"/>
      <c r="J29"/>
      <c r="K29"/>
    </row>
    <row r="30" spans="1:67" ht="18.75" x14ac:dyDescent="0.3">
      <c r="J30" s="190"/>
    </row>
    <row r="31" spans="1:67" s="198" customFormat="1" ht="18.75" x14ac:dyDescent="0.3">
      <c r="A31"/>
      <c r="B31"/>
      <c r="C31"/>
      <c r="D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  <row r="32" spans="1:67" s="198" customFormat="1" ht="18.75" x14ac:dyDescent="0.3">
      <c r="A32"/>
      <c r="B32"/>
      <c r="C32"/>
      <c r="D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</row>
    <row r="33" spans="1:67" s="198" customFormat="1" ht="18.75" x14ac:dyDescent="0.3">
      <c r="A33"/>
      <c r="B33"/>
      <c r="C33"/>
      <c r="D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1:67" s="198" customFormat="1" ht="18.75" x14ac:dyDescent="0.3">
      <c r="A34"/>
      <c r="B34"/>
      <c r="C34"/>
      <c r="D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</sheetData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3"/>
  <sheetViews>
    <sheetView view="pageBreakPreview" zoomScale="60" zoomScaleNormal="100" workbookViewId="0">
      <selection activeCell="E10" sqref="E10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44.42578125" customWidth="1"/>
    <col min="6" max="6" width="17.42578125" customWidth="1"/>
    <col min="7" max="7" width="18.28515625" customWidth="1"/>
    <col min="8" max="8" width="30.42578125" customWidth="1"/>
    <col min="9" max="9" width="40.285156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ht="24" customHeight="1" x14ac:dyDescent="0.2">
      <c r="A4" s="314" t="s">
        <v>82</v>
      </c>
      <c r="B4" s="314"/>
      <c r="C4" s="314"/>
      <c r="D4" s="314"/>
      <c r="E4" s="314"/>
      <c r="F4" s="314"/>
      <c r="G4" s="314"/>
      <c r="H4" s="314"/>
      <c r="I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+'[2]สพฐ.ตร. '!H5:H7</f>
        <v xml:space="preserve">ความก้าวหน้า/ปัญหา 
ประชุมระดับ ตร.
 ครั้งที่ 1/2561
วันที่ 23 พ.ย.60 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E8" s="176" t="s">
        <v>3</v>
      </c>
    </row>
    <row r="9" spans="1:13" ht="18.75" x14ac:dyDescent="0.2">
      <c r="E9" s="15" t="s">
        <v>30</v>
      </c>
    </row>
    <row r="10" spans="1:13" x14ac:dyDescent="0.2">
      <c r="E10" t="s">
        <v>1229</v>
      </c>
    </row>
    <row r="11" spans="1:13" s="78" customFormat="1" ht="18.75" x14ac:dyDescent="0.2">
      <c r="A11">
        <v>1</v>
      </c>
      <c r="B11" t="s">
        <v>3</v>
      </c>
      <c r="C11" t="s">
        <v>1203</v>
      </c>
      <c r="D11" t="s">
        <v>3</v>
      </c>
      <c r="E11" t="s">
        <v>1809</v>
      </c>
      <c r="F11">
        <v>76105700</v>
      </c>
      <c r="G11"/>
      <c r="H11" t="s">
        <v>1811</v>
      </c>
      <c r="I11" t="s">
        <v>2277</v>
      </c>
      <c r="J11" s="76"/>
      <c r="K11" s="117"/>
      <c r="L11" s="117"/>
      <c r="M11" s="117"/>
    </row>
    <row r="12" spans="1:13" s="78" customFormat="1" ht="18.75" x14ac:dyDescent="0.2">
      <c r="A12" s="97"/>
      <c r="B12"/>
      <c r="C12"/>
      <c r="D12"/>
      <c r="E12"/>
      <c r="F12"/>
      <c r="G12" s="29"/>
      <c r="H12"/>
      <c r="I12" s="16"/>
      <c r="J12" s="76"/>
      <c r="K12" s="117"/>
      <c r="L12" s="117"/>
      <c r="M12" s="117"/>
    </row>
    <row r="13" spans="1:13" s="78" customFormat="1" ht="18.75" x14ac:dyDescent="0.2">
      <c r="A13" s="97">
        <f>+A11</f>
        <v>1</v>
      </c>
      <c r="B13"/>
      <c r="C13"/>
      <c r="D13"/>
      <c r="E13" t="s">
        <v>36</v>
      </c>
      <c r="F13">
        <f>SUM(F11:F12)</f>
        <v>76105700</v>
      </c>
      <c r="G13" s="29"/>
      <c r="H13"/>
      <c r="I13" s="16"/>
      <c r="J13" s="76"/>
      <c r="K13" s="117"/>
      <c r="L13" s="117"/>
      <c r="M13" s="117"/>
    </row>
  </sheetData>
  <mergeCells count="14">
    <mergeCell ref="I5:I7"/>
    <mergeCell ref="F6:F7"/>
    <mergeCell ref="G6:G7"/>
    <mergeCell ref="A4:I4"/>
    <mergeCell ref="A1:I1"/>
    <mergeCell ref="A2:I2"/>
    <mergeCell ref="A3:I3"/>
    <mergeCell ref="A5:A7"/>
    <mergeCell ref="B5:B7"/>
    <mergeCell ref="C5:C7"/>
    <mergeCell ref="D5:D7"/>
    <mergeCell ref="E5:E7"/>
    <mergeCell ref="F5:G5"/>
    <mergeCell ref="H5:H7"/>
  </mergeCells>
  <pageMargins left="0.70866141732283472" right="0.70866141732283472" top="0.74803149606299213" bottom="0.74803149606299213" header="0.31496062992125984" footer="0.31496062992125984"/>
  <pageSetup paperSize="9" scale="70" orientation="landscape" blackAndWhite="1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B0F0"/>
  </sheetPr>
  <dimension ref="A1:BO52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H12" sqref="H12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2.7109375" customWidth="1"/>
    <col min="6" max="6" width="17.42578125" customWidth="1"/>
    <col min="7" max="7" width="18.28515625" customWidth="1"/>
    <col min="8" max="8" width="27" customWidth="1"/>
    <col min="9" max="9" width="30.285156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28</v>
      </c>
    </row>
    <row r="9" spans="1:13" ht="18.75" x14ac:dyDescent="0.3">
      <c r="A9" s="174"/>
      <c r="B9" s="175"/>
      <c r="C9" s="175"/>
      <c r="D9" s="175"/>
      <c r="E9" s="15" t="s">
        <v>30</v>
      </c>
    </row>
    <row r="10" spans="1:13" ht="18.75" x14ac:dyDescent="0.3">
      <c r="A10" s="174"/>
      <c r="B10" s="175"/>
      <c r="C10" s="175"/>
      <c r="D10" s="175"/>
      <c r="E10" s="165" t="s">
        <v>1228</v>
      </c>
    </row>
    <row r="11" spans="1:13" x14ac:dyDescent="0.2">
      <c r="A11">
        <v>1</v>
      </c>
      <c r="B11" t="s">
        <v>28</v>
      </c>
      <c r="C11" t="s">
        <v>1163</v>
      </c>
      <c r="D11" t="s">
        <v>28</v>
      </c>
      <c r="E11" t="s">
        <v>952</v>
      </c>
      <c r="F11">
        <v>1098000</v>
      </c>
      <c r="H11" t="s">
        <v>1813</v>
      </c>
      <c r="I11" t="s">
        <v>2009</v>
      </c>
    </row>
    <row r="12" spans="1:13" x14ac:dyDescent="0.2">
      <c r="A12">
        <v>2</v>
      </c>
      <c r="B12" t="s">
        <v>28</v>
      </c>
      <c r="C12" t="s">
        <v>1163</v>
      </c>
      <c r="D12" t="s">
        <v>28</v>
      </c>
      <c r="E12" t="s">
        <v>953</v>
      </c>
      <c r="F12">
        <v>28000</v>
      </c>
      <c r="H12" t="s">
        <v>1814</v>
      </c>
      <c r="I12" t="s">
        <v>2010</v>
      </c>
    </row>
    <row r="13" spans="1:13" ht="100.5" customHeight="1" x14ac:dyDescent="0.2">
      <c r="A13">
        <v>3</v>
      </c>
      <c r="B13" t="s">
        <v>28</v>
      </c>
      <c r="C13" t="s">
        <v>1163</v>
      </c>
      <c r="D13" t="s">
        <v>28</v>
      </c>
      <c r="E13" t="s">
        <v>954</v>
      </c>
      <c r="F13">
        <v>787000</v>
      </c>
      <c r="H13" t="s">
        <v>1815</v>
      </c>
      <c r="I13" t="s">
        <v>2010</v>
      </c>
    </row>
    <row r="14" spans="1:13" x14ac:dyDescent="0.2">
      <c r="A14">
        <v>4</v>
      </c>
      <c r="B14" t="s">
        <v>28</v>
      </c>
      <c r="C14" t="s">
        <v>1163</v>
      </c>
      <c r="D14" t="s">
        <v>28</v>
      </c>
      <c r="E14" t="s">
        <v>955</v>
      </c>
      <c r="F14">
        <v>1998900</v>
      </c>
      <c r="H14" t="s">
        <v>1816</v>
      </c>
      <c r="I14" t="s">
        <v>2011</v>
      </c>
    </row>
    <row r="15" spans="1:13" ht="31.5" x14ac:dyDescent="0.2">
      <c r="A15">
        <v>5</v>
      </c>
      <c r="B15" t="s">
        <v>28</v>
      </c>
      <c r="C15" s="101" t="s">
        <v>1175</v>
      </c>
      <c r="D15" t="s">
        <v>28</v>
      </c>
      <c r="E15" t="s">
        <v>957</v>
      </c>
      <c r="F15">
        <v>2656800</v>
      </c>
      <c r="H15" t="s">
        <v>1817</v>
      </c>
      <c r="I15" t="s">
        <v>2012</v>
      </c>
    </row>
    <row r="16" spans="1:13" ht="164.25" customHeight="1" x14ac:dyDescent="0.2">
      <c r="A16">
        <v>6</v>
      </c>
      <c r="B16" t="s">
        <v>28</v>
      </c>
      <c r="C16" t="s">
        <v>1175</v>
      </c>
      <c r="D16" t="s">
        <v>28</v>
      </c>
      <c r="E16" t="s">
        <v>958</v>
      </c>
      <c r="F16">
        <v>23053000</v>
      </c>
      <c r="H16" t="s">
        <v>1818</v>
      </c>
      <c r="I16" t="s">
        <v>2013</v>
      </c>
    </row>
    <row r="17" spans="1:12" ht="15.75" x14ac:dyDescent="0.2">
      <c r="A17">
        <v>7</v>
      </c>
      <c r="B17" t="s">
        <v>28</v>
      </c>
      <c r="C17" s="101" t="s">
        <v>1163</v>
      </c>
      <c r="D17" t="s">
        <v>28</v>
      </c>
      <c r="E17" t="s">
        <v>959</v>
      </c>
      <c r="F17">
        <v>4856000</v>
      </c>
      <c r="H17" t="s">
        <v>1819</v>
      </c>
      <c r="I17" t="s">
        <v>2014</v>
      </c>
    </row>
    <row r="19" spans="1:12" x14ac:dyDescent="0.2">
      <c r="A19">
        <f>+A17</f>
        <v>7</v>
      </c>
      <c r="E19" t="s">
        <v>1169</v>
      </c>
      <c r="F19">
        <f>SUM(F11:F18)</f>
        <v>34477700</v>
      </c>
    </row>
    <row r="20" spans="1:12" x14ac:dyDescent="0.2">
      <c r="A20">
        <f>+A19</f>
        <v>7</v>
      </c>
      <c r="E20" t="s">
        <v>36</v>
      </c>
      <c r="F20">
        <f>+F19</f>
        <v>34477700</v>
      </c>
    </row>
    <row r="21" spans="1:12" s="191" customFormat="1" ht="18.75" x14ac:dyDescent="0.2">
      <c r="A21" s="200"/>
      <c r="B21" s="199"/>
      <c r="C21" s="199"/>
      <c r="D21" s="199"/>
      <c r="E21" s="201" t="s">
        <v>8</v>
      </c>
      <c r="F21"/>
      <c r="G21"/>
      <c r="H21"/>
      <c r="I21"/>
    </row>
    <row r="22" spans="1:12" s="191" customFormat="1" ht="18.75" x14ac:dyDescent="0.2">
      <c r="A22" s="199"/>
      <c r="B22" s="199"/>
      <c r="C22" s="199"/>
      <c r="D22" s="199"/>
      <c r="E22" s="165" t="s">
        <v>1228</v>
      </c>
      <c r="F22"/>
      <c r="G22"/>
      <c r="H22"/>
      <c r="I22"/>
      <c r="K22" s="192"/>
      <c r="L22" s="192"/>
    </row>
    <row r="23" spans="1:12" ht="31.5" x14ac:dyDescent="0.2">
      <c r="A23">
        <v>1</v>
      </c>
      <c r="B23" t="s">
        <v>28</v>
      </c>
      <c r="C23" s="101" t="s">
        <v>1175</v>
      </c>
      <c r="D23" t="s">
        <v>28</v>
      </c>
      <c r="E23" t="s">
        <v>960</v>
      </c>
      <c r="F23">
        <v>20000000</v>
      </c>
      <c r="H23" t="s">
        <v>1820</v>
      </c>
      <c r="I23" t="s">
        <v>2015</v>
      </c>
    </row>
    <row r="24" spans="1:12" ht="31.5" x14ac:dyDescent="0.2">
      <c r="A24">
        <v>2</v>
      </c>
      <c r="B24" t="s">
        <v>28</v>
      </c>
      <c r="C24" s="101" t="s">
        <v>1175</v>
      </c>
      <c r="D24" t="s">
        <v>28</v>
      </c>
      <c r="E24" t="s">
        <v>961</v>
      </c>
      <c r="F24">
        <v>1500000</v>
      </c>
      <c r="H24" t="s">
        <v>1821</v>
      </c>
      <c r="I24" t="s">
        <v>2016</v>
      </c>
    </row>
    <row r="25" spans="1:12" ht="31.5" x14ac:dyDescent="0.2">
      <c r="A25">
        <v>3</v>
      </c>
      <c r="B25" t="s">
        <v>28</v>
      </c>
      <c r="C25" s="101" t="s">
        <v>1175</v>
      </c>
      <c r="D25" t="s">
        <v>28</v>
      </c>
      <c r="E25" t="s">
        <v>962</v>
      </c>
      <c r="F25">
        <v>1000000</v>
      </c>
      <c r="H25" t="s">
        <v>1822</v>
      </c>
      <c r="I25" t="s">
        <v>2017</v>
      </c>
    </row>
    <row r="26" spans="1:12" ht="31.5" x14ac:dyDescent="0.2">
      <c r="A26">
        <v>4</v>
      </c>
      <c r="B26" t="s">
        <v>28</v>
      </c>
      <c r="C26" s="101" t="s">
        <v>1175</v>
      </c>
      <c r="D26" t="s">
        <v>28</v>
      </c>
      <c r="E26" t="s">
        <v>963</v>
      </c>
      <c r="F26">
        <v>600000</v>
      </c>
      <c r="H26" t="s">
        <v>1823</v>
      </c>
      <c r="I26" t="s">
        <v>2018</v>
      </c>
    </row>
    <row r="27" spans="1:12" ht="31.5" x14ac:dyDescent="0.2">
      <c r="A27">
        <v>5</v>
      </c>
      <c r="B27" t="s">
        <v>28</v>
      </c>
      <c r="C27" s="101" t="s">
        <v>1175</v>
      </c>
      <c r="D27" t="s">
        <v>28</v>
      </c>
      <c r="E27" t="s">
        <v>964</v>
      </c>
      <c r="F27">
        <v>2000000</v>
      </c>
      <c r="H27" t="s">
        <v>1824</v>
      </c>
      <c r="I27" t="s">
        <v>2019</v>
      </c>
    </row>
    <row r="28" spans="1:12" ht="15.75" x14ac:dyDescent="0.2">
      <c r="A28">
        <v>6</v>
      </c>
      <c r="B28" t="s">
        <v>28</v>
      </c>
      <c r="C28" s="101" t="s">
        <v>1163</v>
      </c>
      <c r="D28" t="s">
        <v>28</v>
      </c>
      <c r="E28" t="s">
        <v>965</v>
      </c>
      <c r="F28">
        <v>1568100</v>
      </c>
      <c r="H28" t="s">
        <v>1825</v>
      </c>
      <c r="I28" t="s">
        <v>2020</v>
      </c>
    </row>
    <row r="29" spans="1:12" ht="31.5" x14ac:dyDescent="0.2">
      <c r="A29">
        <v>7</v>
      </c>
      <c r="B29" t="s">
        <v>28</v>
      </c>
      <c r="C29" s="101" t="s">
        <v>1175</v>
      </c>
      <c r="D29" t="s">
        <v>28</v>
      </c>
      <c r="E29" t="s">
        <v>967</v>
      </c>
      <c r="F29">
        <v>3075000</v>
      </c>
      <c r="H29" t="s">
        <v>1826</v>
      </c>
      <c r="I29" t="s">
        <v>2021</v>
      </c>
    </row>
    <row r="30" spans="1:12" ht="31.5" x14ac:dyDescent="0.2">
      <c r="A30">
        <v>8</v>
      </c>
      <c r="B30" t="s">
        <v>28</v>
      </c>
      <c r="C30" s="101" t="s">
        <v>1175</v>
      </c>
      <c r="D30" t="s">
        <v>28</v>
      </c>
      <c r="E30" t="s">
        <v>969</v>
      </c>
      <c r="F30">
        <v>25938000</v>
      </c>
      <c r="H30" t="s">
        <v>1827</v>
      </c>
      <c r="I30" t="s">
        <v>2022</v>
      </c>
    </row>
    <row r="31" spans="1:12" ht="31.5" x14ac:dyDescent="0.2">
      <c r="A31">
        <v>9</v>
      </c>
      <c r="B31" t="s">
        <v>28</v>
      </c>
      <c r="C31" s="101" t="s">
        <v>1175</v>
      </c>
      <c r="D31" t="s">
        <v>28</v>
      </c>
      <c r="E31" t="s">
        <v>970</v>
      </c>
      <c r="F31">
        <v>7343200</v>
      </c>
      <c r="H31" t="s">
        <v>1828</v>
      </c>
      <c r="I31" t="s">
        <v>2023</v>
      </c>
    </row>
    <row r="32" spans="1:12" ht="31.5" x14ac:dyDescent="0.2">
      <c r="A32">
        <v>10</v>
      </c>
      <c r="B32" t="s">
        <v>28</v>
      </c>
      <c r="C32" s="101" t="s">
        <v>1175</v>
      </c>
      <c r="D32" t="s">
        <v>28</v>
      </c>
      <c r="E32" t="s">
        <v>971</v>
      </c>
      <c r="F32">
        <v>2452600</v>
      </c>
      <c r="H32" t="s">
        <v>1821</v>
      </c>
      <c r="I32" t="s">
        <v>2024</v>
      </c>
    </row>
    <row r="33" spans="1:13" ht="31.5" x14ac:dyDescent="0.2">
      <c r="A33">
        <v>11</v>
      </c>
      <c r="B33" t="s">
        <v>28</v>
      </c>
      <c r="C33" s="101" t="s">
        <v>1175</v>
      </c>
      <c r="D33" t="s">
        <v>28</v>
      </c>
      <c r="E33" t="s">
        <v>972</v>
      </c>
      <c r="F33">
        <v>2500000</v>
      </c>
      <c r="H33" t="s">
        <v>1821</v>
      </c>
      <c r="I33" t="s">
        <v>2025</v>
      </c>
    </row>
    <row r="34" spans="1:13" ht="31.5" x14ac:dyDescent="0.2">
      <c r="A34">
        <v>12</v>
      </c>
      <c r="B34" t="s">
        <v>28</v>
      </c>
      <c r="C34" s="101" t="s">
        <v>1175</v>
      </c>
      <c r="D34" t="s">
        <v>28</v>
      </c>
      <c r="E34" t="s">
        <v>973</v>
      </c>
      <c r="F34">
        <v>5000000</v>
      </c>
      <c r="H34" t="s">
        <v>1821</v>
      </c>
      <c r="I34" t="s">
        <v>2026</v>
      </c>
    </row>
    <row r="35" spans="1:13" ht="15.75" x14ac:dyDescent="0.2">
      <c r="A35">
        <v>13</v>
      </c>
      <c r="B35" t="s">
        <v>28</v>
      </c>
      <c r="C35" s="101" t="s">
        <v>1163</v>
      </c>
      <c r="D35" t="s">
        <v>28</v>
      </c>
      <c r="E35" t="s">
        <v>974</v>
      </c>
      <c r="F35">
        <v>11810800</v>
      </c>
      <c r="H35" t="s">
        <v>1829</v>
      </c>
      <c r="I35" t="s">
        <v>2027</v>
      </c>
    </row>
    <row r="36" spans="1:13" ht="15.75" x14ac:dyDescent="0.2">
      <c r="C36" s="101"/>
    </row>
    <row r="37" spans="1:13" s="191" customFormat="1" ht="18.75" x14ac:dyDescent="0.2">
      <c r="A37"/>
      <c r="B37"/>
      <c r="C37" s="97"/>
      <c r="D37" s="97"/>
      <c r="E37"/>
      <c r="F37"/>
      <c r="G37"/>
      <c r="H37"/>
      <c r="I37" s="211"/>
      <c r="K37" s="192"/>
      <c r="L37" s="192"/>
    </row>
    <row r="38" spans="1:13" s="193" customFormat="1" ht="18.75" x14ac:dyDescent="0.2">
      <c r="A38">
        <f>+A35</f>
        <v>13</v>
      </c>
      <c r="B38"/>
      <c r="C38"/>
      <c r="D38"/>
      <c r="E38" t="s">
        <v>1173</v>
      </c>
      <c r="F38">
        <f>SUM(F23:F37)</f>
        <v>84787700</v>
      </c>
      <c r="G38">
        <f>SUM(G23:G37)</f>
        <v>0</v>
      </c>
      <c r="H38"/>
      <c r="I38"/>
      <c r="J38"/>
      <c r="M38"/>
    </row>
    <row r="39" spans="1:13" s="193" customFormat="1" ht="18.75" x14ac:dyDescent="0.2">
      <c r="A39"/>
      <c r="B39"/>
      <c r="C39"/>
      <c r="D39"/>
      <c r="E39" t="s">
        <v>1229</v>
      </c>
      <c r="F39"/>
      <c r="G39"/>
      <c r="H39"/>
      <c r="I39"/>
      <c r="J39"/>
      <c r="M39"/>
    </row>
    <row r="40" spans="1:13" ht="21" x14ac:dyDescent="0.35">
      <c r="A40">
        <v>1</v>
      </c>
      <c r="B40" t="s">
        <v>28</v>
      </c>
      <c r="C40" t="s">
        <v>1175</v>
      </c>
      <c r="D40" t="s">
        <v>28</v>
      </c>
      <c r="E40" t="s">
        <v>966</v>
      </c>
      <c r="F40">
        <v>6880300</v>
      </c>
      <c r="H40" t="s">
        <v>1830</v>
      </c>
      <c r="I40" t="s">
        <v>2028</v>
      </c>
    </row>
    <row r="41" spans="1:13" ht="21" x14ac:dyDescent="0.35">
      <c r="A41">
        <v>2</v>
      </c>
      <c r="B41" t="s">
        <v>28</v>
      </c>
      <c r="C41" t="s">
        <v>1175</v>
      </c>
      <c r="D41" t="s">
        <v>28</v>
      </c>
      <c r="E41" t="s">
        <v>968</v>
      </c>
      <c r="F41">
        <v>67181400</v>
      </c>
      <c r="H41" t="s">
        <v>1826</v>
      </c>
      <c r="I41" t="s">
        <v>1826</v>
      </c>
    </row>
    <row r="42" spans="1:13" ht="18.75" x14ac:dyDescent="0.3">
      <c r="A42" s="174"/>
      <c r="B42" s="175"/>
      <c r="C42" s="175"/>
      <c r="D42" s="175"/>
    </row>
    <row r="43" spans="1:13" x14ac:dyDescent="0.2">
      <c r="A43">
        <f>+A41</f>
        <v>2</v>
      </c>
      <c r="E43" t="s">
        <v>1386</v>
      </c>
      <c r="F43">
        <f>SUM(F40:F42)</f>
        <v>74061700</v>
      </c>
    </row>
    <row r="44" spans="1:13" s="192" customFormat="1" ht="18.75" x14ac:dyDescent="0.2">
      <c r="A44">
        <f>+A43+A38</f>
        <v>15</v>
      </c>
      <c r="B44"/>
      <c r="C44"/>
      <c r="D44"/>
      <c r="E44" t="s">
        <v>27</v>
      </c>
      <c r="F44">
        <f>+F43+F38</f>
        <v>158849400</v>
      </c>
      <c r="G44"/>
      <c r="H44"/>
      <c r="I44"/>
      <c r="J44" s="194"/>
      <c r="K44"/>
      <c r="L44"/>
      <c r="M44"/>
    </row>
    <row r="45" spans="1:13" ht="18.75" x14ac:dyDescent="0.3">
      <c r="A45">
        <f>+A44+A20</f>
        <v>22</v>
      </c>
      <c r="E45" t="s">
        <v>66</v>
      </c>
      <c r="F45">
        <f>+F44+F20</f>
        <v>193327100</v>
      </c>
      <c r="J45" s="190"/>
    </row>
    <row r="46" spans="1:13" s="191" customFormat="1" ht="18.75" x14ac:dyDescent="0.2">
      <c r="A46"/>
      <c r="B46" s="192"/>
      <c r="C46" s="192"/>
      <c r="D46" s="192"/>
      <c r="E46"/>
      <c r="F46"/>
      <c r="G46"/>
      <c r="H46"/>
      <c r="I46"/>
    </row>
    <row r="47" spans="1:13" s="191" customFormat="1" ht="18.75" x14ac:dyDescent="0.2">
      <c r="A47"/>
      <c r="B47" s="192"/>
      <c r="C47" s="192"/>
      <c r="D47" s="192"/>
      <c r="E47"/>
      <c r="F47"/>
      <c r="G47"/>
      <c r="H47"/>
      <c r="I47"/>
      <c r="J47"/>
      <c r="K47"/>
    </row>
    <row r="48" spans="1:13" ht="18.75" x14ac:dyDescent="0.3">
      <c r="J48" s="190"/>
    </row>
    <row r="49" spans="1:67" s="198" customFormat="1" ht="18.75" x14ac:dyDescent="0.3">
      <c r="A49"/>
      <c r="B49"/>
      <c r="C49"/>
      <c r="D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</row>
    <row r="50" spans="1:67" s="198" customFormat="1" ht="18.75" x14ac:dyDescent="0.3">
      <c r="A50"/>
      <c r="B50"/>
      <c r="C50"/>
      <c r="D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</row>
    <row r="51" spans="1:67" s="198" customFormat="1" ht="18.75" x14ac:dyDescent="0.3">
      <c r="A51"/>
      <c r="B51"/>
      <c r="C51"/>
      <c r="D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</row>
    <row r="52" spans="1:67" s="198" customFormat="1" ht="18.75" x14ac:dyDescent="0.3">
      <c r="A52"/>
      <c r="B52"/>
      <c r="C52"/>
      <c r="D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</row>
  </sheetData>
  <autoFilter ref="A8:BO45"/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76" orientation="landscape" blackAndWhite="1" r:id="rId1"/>
  <headerFooter alignWithMargins="0"/>
  <rowBreaks count="2" manualBreakCount="2">
    <brk id="21" max="7" man="1"/>
    <brk id="2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O20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H13" sqref="H13"/>
    </sheetView>
  </sheetViews>
  <sheetFormatPr defaultRowHeight="21" x14ac:dyDescent="0.35"/>
  <cols>
    <col min="1" max="1" width="5.85546875" style="284" customWidth="1"/>
    <col min="2" max="2" width="6.7109375" style="284" customWidth="1"/>
    <col min="3" max="3" width="7.42578125" style="284" customWidth="1"/>
    <col min="4" max="4" width="8.42578125" style="284" customWidth="1"/>
    <col min="5" max="5" width="52.7109375" style="284" customWidth="1"/>
    <col min="6" max="6" width="17.42578125" style="284" customWidth="1"/>
    <col min="7" max="7" width="12.28515625" style="284" bestFit="1" customWidth="1"/>
    <col min="8" max="8" width="52.7109375" style="284" customWidth="1"/>
    <col min="9" max="9" width="47.42578125" style="284" customWidth="1"/>
    <col min="10" max="10" width="14.5703125" style="284" bestFit="1" customWidth="1"/>
    <col min="11" max="11" width="9.140625" style="284"/>
    <col min="12" max="12" width="15.42578125" style="284" bestFit="1" customWidth="1"/>
    <col min="13" max="13" width="14.5703125" style="284" bestFit="1" customWidth="1"/>
    <col min="14" max="16384" width="9.140625" style="284"/>
  </cols>
  <sheetData>
    <row r="1" spans="1:13" x14ac:dyDescent="0.35">
      <c r="A1" s="319" t="s">
        <v>361</v>
      </c>
      <c r="B1" s="319"/>
      <c r="C1" s="319"/>
      <c r="D1" s="319"/>
      <c r="E1" s="319"/>
      <c r="F1" s="319"/>
      <c r="G1" s="319"/>
      <c r="H1" s="319"/>
      <c r="I1" s="319"/>
    </row>
    <row r="2" spans="1:13" x14ac:dyDescent="0.35">
      <c r="A2" s="319" t="s">
        <v>6</v>
      </c>
      <c r="B2" s="319"/>
      <c r="C2" s="319"/>
      <c r="D2" s="319"/>
      <c r="E2" s="319"/>
      <c r="F2" s="319"/>
      <c r="G2" s="319"/>
      <c r="H2" s="319"/>
      <c r="I2" s="319"/>
    </row>
    <row r="3" spans="1:13" x14ac:dyDescent="0.35">
      <c r="A3" s="319" t="str">
        <f>+ตร.!A3</f>
        <v>รายงาน ณ : 1 มิ.ย.61</v>
      </c>
      <c r="B3" s="319"/>
      <c r="C3" s="319"/>
      <c r="D3" s="319"/>
      <c r="E3" s="319"/>
      <c r="F3" s="319"/>
      <c r="G3" s="319"/>
      <c r="H3" s="319"/>
      <c r="I3" s="319"/>
    </row>
    <row r="4" spans="1:13" x14ac:dyDescent="0.35">
      <c r="F4" s="321"/>
      <c r="G4" s="321"/>
    </row>
    <row r="5" spans="1:13" ht="21.75" customHeight="1" x14ac:dyDescent="0.35">
      <c r="A5" s="318" t="s">
        <v>16</v>
      </c>
      <c r="B5" s="318" t="s">
        <v>17</v>
      </c>
      <c r="C5" s="318" t="s">
        <v>44</v>
      </c>
      <c r="D5" s="318" t="s">
        <v>18</v>
      </c>
      <c r="E5" s="318" t="s">
        <v>26</v>
      </c>
      <c r="F5" s="318" t="s">
        <v>23</v>
      </c>
      <c r="G5" s="318"/>
      <c r="H5" s="318" t="str">
        <f>+ตร.!H5</f>
        <v>ความก้าวหน้า/ปัญหา 
ประชุมระดับ จนท.
 ครั้งที่ 4/2561
วันที่ 21 มี.ค.61</v>
      </c>
      <c r="I5" s="318" t="str">
        <f>+ตร.!I5</f>
        <v>ความก้าวหน้า/ปัญหา 
ประชุมระดับ ตร.
 ครั้งที่ 4/2561
วันที่ 6 มิ.ย.61</v>
      </c>
      <c r="J5" s="290"/>
      <c r="M5" s="254"/>
    </row>
    <row r="6" spans="1:13" ht="21" customHeight="1" x14ac:dyDescent="0.35">
      <c r="A6" s="318"/>
      <c r="B6" s="318"/>
      <c r="C6" s="318"/>
      <c r="D6" s="318"/>
      <c r="E6" s="318"/>
      <c r="F6" s="318" t="s">
        <v>35</v>
      </c>
      <c r="G6" s="318" t="s">
        <v>198</v>
      </c>
      <c r="H6" s="318"/>
      <c r="I6" s="318"/>
      <c r="J6" s="290"/>
      <c r="M6" s="254"/>
    </row>
    <row r="7" spans="1:13" ht="74.25" customHeight="1" x14ac:dyDescent="0.35">
      <c r="A7" s="318"/>
      <c r="B7" s="318"/>
      <c r="C7" s="318"/>
      <c r="D7" s="318"/>
      <c r="E7" s="318"/>
      <c r="F7" s="318"/>
      <c r="G7" s="318"/>
      <c r="H7" s="318"/>
      <c r="I7" s="318"/>
      <c r="J7" s="290"/>
      <c r="M7" s="254"/>
    </row>
    <row r="8" spans="1:13" x14ac:dyDescent="0.35">
      <c r="A8" s="268"/>
      <c r="B8" s="269"/>
      <c r="C8" s="269"/>
      <c r="D8" s="269"/>
      <c r="E8" s="270" t="s">
        <v>28</v>
      </c>
      <c r="F8" s="267"/>
      <c r="G8" s="267"/>
      <c r="H8" s="267"/>
      <c r="I8" s="267"/>
      <c r="J8" s="290"/>
    </row>
    <row r="9" spans="1:13" s="254" customFormat="1" x14ac:dyDescent="0.35">
      <c r="A9" s="265"/>
      <c r="B9" s="266"/>
      <c r="C9" s="266"/>
      <c r="D9" s="266"/>
      <c r="E9" s="246" t="s">
        <v>8</v>
      </c>
      <c r="F9" s="267"/>
      <c r="G9" s="267"/>
      <c r="H9" s="267"/>
      <c r="I9" s="267"/>
    </row>
    <row r="10" spans="1:13" ht="252" x14ac:dyDescent="0.35">
      <c r="A10" s="262">
        <v>1</v>
      </c>
      <c r="B10" s="262" t="s">
        <v>28</v>
      </c>
      <c r="C10" s="262" t="s">
        <v>1175</v>
      </c>
      <c r="D10" s="262" t="s">
        <v>28</v>
      </c>
      <c r="E10" s="262" t="s">
        <v>968</v>
      </c>
      <c r="F10" s="271">
        <v>67181400</v>
      </c>
      <c r="G10" s="271"/>
      <c r="H10" s="262" t="s">
        <v>2293</v>
      </c>
      <c r="J10" s="290"/>
    </row>
    <row r="11" spans="1:13" x14ac:dyDescent="0.35">
      <c r="A11" s="276"/>
      <c r="B11" s="277"/>
      <c r="C11" s="277"/>
      <c r="D11" s="277"/>
      <c r="E11" s="262"/>
      <c r="F11" s="271"/>
      <c r="G11" s="271"/>
      <c r="H11" s="262"/>
      <c r="I11" s="262"/>
      <c r="J11" s="290"/>
    </row>
    <row r="12" spans="1:13" x14ac:dyDescent="0.35">
      <c r="A12" s="262">
        <f>+A10</f>
        <v>1</v>
      </c>
      <c r="B12" s="262"/>
      <c r="C12" s="262"/>
      <c r="D12" s="262"/>
      <c r="E12" s="262" t="s">
        <v>27</v>
      </c>
      <c r="F12" s="271">
        <f>SUM(F10:F11)</f>
        <v>67181400</v>
      </c>
      <c r="G12" s="271"/>
      <c r="H12" s="262"/>
      <c r="I12" s="262"/>
      <c r="J12" s="290"/>
    </row>
    <row r="13" spans="1:13" x14ac:dyDescent="0.35">
      <c r="A13" s="262">
        <f>+A12</f>
        <v>1</v>
      </c>
      <c r="B13" s="262"/>
      <c r="C13" s="262"/>
      <c r="D13" s="262"/>
      <c r="E13" s="262" t="s">
        <v>66</v>
      </c>
      <c r="F13" s="271">
        <f>+F12</f>
        <v>67181400</v>
      </c>
      <c r="G13" s="271"/>
      <c r="H13" s="262"/>
      <c r="I13" s="262"/>
      <c r="J13" s="293"/>
    </row>
    <row r="14" spans="1:13" s="254" customFormat="1" x14ac:dyDescent="0.35">
      <c r="A14" s="284"/>
      <c r="B14" s="256"/>
      <c r="C14" s="256"/>
      <c r="D14" s="256"/>
      <c r="E14" s="284"/>
      <c r="F14" s="284"/>
      <c r="G14" s="284"/>
      <c r="H14" s="284"/>
      <c r="I14" s="284"/>
    </row>
    <row r="15" spans="1:13" s="254" customFormat="1" x14ac:dyDescent="0.35">
      <c r="A15" s="284"/>
      <c r="B15" s="256"/>
      <c r="C15" s="256"/>
      <c r="D15" s="256"/>
      <c r="E15" s="284"/>
      <c r="F15" s="284"/>
      <c r="G15" s="284"/>
      <c r="H15" s="284"/>
      <c r="I15" s="284"/>
      <c r="J15" s="284"/>
      <c r="K15" s="284"/>
    </row>
    <row r="16" spans="1:13" x14ac:dyDescent="0.35">
      <c r="J16" s="257"/>
    </row>
    <row r="17" spans="1:67" s="258" customFormat="1" x14ac:dyDescent="0.35">
      <c r="A17" s="284"/>
      <c r="B17" s="284"/>
      <c r="C17" s="284"/>
      <c r="D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</row>
    <row r="18" spans="1:67" s="258" customFormat="1" x14ac:dyDescent="0.35">
      <c r="A18" s="284"/>
      <c r="B18" s="284"/>
      <c r="C18" s="284"/>
      <c r="D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</row>
    <row r="19" spans="1:67" s="258" customFormat="1" x14ac:dyDescent="0.35">
      <c r="A19" s="284"/>
      <c r="B19" s="284"/>
      <c r="C19" s="284"/>
      <c r="D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</row>
    <row r="20" spans="1:67" s="258" customFormat="1" x14ac:dyDescent="0.35">
      <c r="A20" s="284"/>
      <c r="B20" s="284"/>
      <c r="C20" s="284"/>
      <c r="D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</row>
  </sheetData>
  <autoFilter ref="A8:BO13"/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60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BO67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G12" sqref="G12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9.42578125" customWidth="1"/>
    <col min="6" max="6" width="17.42578125" customWidth="1"/>
    <col min="7" max="7" width="18.28515625" customWidth="1"/>
    <col min="8" max="8" width="28.140625" customWidth="1"/>
    <col min="9" max="9" width="23.57031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e">
        <f>+#REF!</f>
        <v>#REF!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e">
        <f>+#REF!</f>
        <v>#REF!</v>
      </c>
      <c r="I5" s="314" t="e">
        <f>+#REF!</f>
        <v>#REF!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11</v>
      </c>
    </row>
    <row r="9" spans="1:13" ht="18.75" x14ac:dyDescent="0.3">
      <c r="A9" s="174"/>
      <c r="B9" s="175"/>
      <c r="C9" s="175"/>
      <c r="D9" s="175"/>
      <c r="E9" s="15" t="s">
        <v>30</v>
      </c>
    </row>
    <row r="10" spans="1:13" ht="18.75" x14ac:dyDescent="0.3">
      <c r="A10" s="174"/>
      <c r="B10" s="175"/>
      <c r="C10" s="175"/>
      <c r="D10" s="175"/>
      <c r="E10" s="165" t="s">
        <v>1169</v>
      </c>
    </row>
    <row r="17" spans="1:12" x14ac:dyDescent="0.2">
      <c r="A17">
        <f>+A16</f>
        <v>0</v>
      </c>
      <c r="E17" t="s">
        <v>1169</v>
      </c>
      <c r="F17">
        <f>SUM(F11:F16)</f>
        <v>0</v>
      </c>
    </row>
    <row r="18" spans="1:12" x14ac:dyDescent="0.2">
      <c r="E18" t="s">
        <v>1170</v>
      </c>
    </row>
    <row r="23" spans="1:12" ht="87" customHeight="1" x14ac:dyDescent="0.2"/>
    <row r="27" spans="1:12" ht="21" x14ac:dyDescent="0.2">
      <c r="C27" s="124"/>
      <c r="D27" s="15"/>
    </row>
    <row r="28" spans="1:12" ht="25.5" customHeight="1" x14ac:dyDescent="0.2">
      <c r="A28">
        <f>+A26</f>
        <v>0</v>
      </c>
      <c r="E28" t="s">
        <v>1171</v>
      </c>
      <c r="F28">
        <f>SUM(F19:F27)</f>
        <v>0</v>
      </c>
      <c r="G28">
        <f>SUM(G15:G27)</f>
        <v>0</v>
      </c>
    </row>
    <row r="29" spans="1:12" x14ac:dyDescent="0.2">
      <c r="A29">
        <f>+A28+A17</f>
        <v>0</v>
      </c>
      <c r="E29" t="s">
        <v>36</v>
      </c>
      <c r="F29">
        <f>+F28+F17</f>
        <v>0</v>
      </c>
      <c r="G29">
        <f>+G28</f>
        <v>0</v>
      </c>
    </row>
    <row r="30" spans="1:12" s="191" customFormat="1" ht="18.75" x14ac:dyDescent="0.2">
      <c r="A30" s="200"/>
      <c r="B30" s="199"/>
      <c r="C30" s="199"/>
      <c r="D30" s="199"/>
      <c r="E30" s="201" t="s">
        <v>8</v>
      </c>
      <c r="F30"/>
      <c r="G30"/>
      <c r="H30"/>
      <c r="I30"/>
    </row>
    <row r="31" spans="1:12" s="191" customFormat="1" ht="18.75" x14ac:dyDescent="0.2">
      <c r="A31" s="199"/>
      <c r="B31" s="199"/>
      <c r="C31" s="199"/>
      <c r="D31" s="199"/>
      <c r="E31" t="s">
        <v>1172</v>
      </c>
      <c r="F31"/>
      <c r="G31"/>
      <c r="H31"/>
      <c r="I31"/>
      <c r="K31" s="192"/>
      <c r="L31" s="192"/>
    </row>
    <row r="32" spans="1:12" s="191" customFormat="1" ht="21" x14ac:dyDescent="0.2">
      <c r="A32"/>
      <c r="B32"/>
      <c r="C32" s="124"/>
      <c r="D32" s="15"/>
      <c r="E32"/>
      <c r="F32"/>
      <c r="G32"/>
      <c r="H32"/>
      <c r="I32" s="211"/>
      <c r="K32" s="192"/>
      <c r="L32" s="192"/>
    </row>
    <row r="33" spans="1:13" s="193" customFormat="1" ht="21" x14ac:dyDescent="0.2">
      <c r="A33"/>
      <c r="B33"/>
      <c r="C33" s="124"/>
      <c r="D33" s="15"/>
      <c r="E33"/>
      <c r="F33"/>
      <c r="G33"/>
      <c r="H33"/>
      <c r="I33"/>
      <c r="J33"/>
      <c r="M33"/>
    </row>
    <row r="34" spans="1:13" s="193" customFormat="1" ht="21" x14ac:dyDescent="0.2">
      <c r="A34"/>
      <c r="B34"/>
      <c r="C34" s="124"/>
      <c r="D34" s="15"/>
      <c r="E34"/>
      <c r="F34"/>
      <c r="G34"/>
      <c r="H34"/>
      <c r="I34" s="211"/>
      <c r="J34"/>
      <c r="M34"/>
    </row>
    <row r="35" spans="1:13" s="193" customFormat="1" ht="18.75" x14ac:dyDescent="0.2">
      <c r="A35"/>
      <c r="B35"/>
      <c r="C35" s="15"/>
      <c r="D35" s="15"/>
      <c r="E35"/>
      <c r="F35"/>
      <c r="G35"/>
      <c r="H35"/>
      <c r="I35" s="211"/>
      <c r="J35"/>
      <c r="M35"/>
    </row>
    <row r="36" spans="1:13" s="193" customFormat="1" ht="30" customHeight="1" x14ac:dyDescent="0.2">
      <c r="A36"/>
      <c r="B36"/>
      <c r="C36" s="124"/>
      <c r="D36" s="15"/>
      <c r="E36"/>
      <c r="F36"/>
      <c r="G36"/>
      <c r="H36"/>
      <c r="I36"/>
      <c r="J36"/>
      <c r="M36"/>
    </row>
    <row r="37" spans="1:13" s="193" customFormat="1" ht="21" x14ac:dyDescent="0.2">
      <c r="A37"/>
      <c r="B37"/>
      <c r="C37" s="124"/>
      <c r="D37" s="15"/>
      <c r="E37"/>
      <c r="F37"/>
      <c r="G37"/>
      <c r="H37"/>
      <c r="I37"/>
      <c r="J37"/>
      <c r="M37"/>
    </row>
    <row r="38" spans="1:13" s="191" customFormat="1" ht="18.75" x14ac:dyDescent="0.2">
      <c r="A38"/>
      <c r="B38"/>
      <c r="C38" s="97"/>
      <c r="D38" s="97"/>
      <c r="E38"/>
      <c r="F38"/>
      <c r="G38"/>
      <c r="H38"/>
      <c r="I38" s="211"/>
      <c r="K38" s="192"/>
      <c r="L38" s="192"/>
    </row>
    <row r="39" spans="1:13" s="191" customFormat="1" ht="18.75" x14ac:dyDescent="0.2">
      <c r="A39"/>
      <c r="B39"/>
      <c r="C39" s="97"/>
      <c r="D39" s="97"/>
      <c r="E39"/>
      <c r="F39"/>
      <c r="G39"/>
      <c r="H39"/>
      <c r="I39" s="211"/>
      <c r="K39" s="192"/>
      <c r="L39" s="192"/>
    </row>
    <row r="40" spans="1:13" s="193" customFormat="1" ht="18.75" x14ac:dyDescent="0.2">
      <c r="A40">
        <f>+A37</f>
        <v>0</v>
      </c>
      <c r="B40"/>
      <c r="C40"/>
      <c r="D40"/>
      <c r="E40" t="s">
        <v>1173</v>
      </c>
      <c r="F40">
        <f>SUM(F32:F39)</f>
        <v>0</v>
      </c>
      <c r="G40">
        <f>SUM(G32:G39)</f>
        <v>0</v>
      </c>
      <c r="H40"/>
      <c r="I40">
        <f>SUM(H32:H39)</f>
        <v>0</v>
      </c>
      <c r="J40"/>
      <c r="M40"/>
    </row>
    <row r="41" spans="1:13" s="193" customFormat="1" ht="19.5" thickBot="1" x14ac:dyDescent="0.25">
      <c r="A41"/>
      <c r="B41"/>
      <c r="C41"/>
      <c r="D41"/>
      <c r="E41" t="s">
        <v>1174</v>
      </c>
      <c r="F41"/>
      <c r="G41"/>
      <c r="H41"/>
      <c r="I41"/>
      <c r="J41"/>
      <c r="M41"/>
    </row>
    <row r="42" spans="1:13" ht="21" x14ac:dyDescent="0.2">
      <c r="C42" s="124"/>
      <c r="D42" s="15"/>
    </row>
    <row r="43" spans="1:13" ht="21" x14ac:dyDescent="0.2">
      <c r="C43" s="124"/>
      <c r="D43" s="15"/>
    </row>
    <row r="44" spans="1:13" s="193" customFormat="1" ht="21" x14ac:dyDescent="0.2">
      <c r="A44"/>
      <c r="B44"/>
      <c r="C44" s="124"/>
      <c r="D44" s="15"/>
      <c r="E44"/>
      <c r="F44"/>
      <c r="G44"/>
      <c r="H44"/>
      <c r="I44"/>
      <c r="J44"/>
      <c r="M44"/>
    </row>
    <row r="45" spans="1:13" s="193" customFormat="1" ht="21" x14ac:dyDescent="0.2">
      <c r="A45"/>
      <c r="B45"/>
      <c r="C45" s="124"/>
      <c r="D45" s="15"/>
      <c r="E45"/>
      <c r="F45"/>
      <c r="G45"/>
      <c r="H45"/>
      <c r="I45" s="211"/>
      <c r="J45"/>
      <c r="M45"/>
    </row>
    <row r="46" spans="1:13" s="193" customFormat="1" ht="21" x14ac:dyDescent="0.2">
      <c r="A46"/>
      <c r="B46"/>
      <c r="C46" s="124"/>
      <c r="D46" s="15"/>
      <c r="E46"/>
      <c r="F46"/>
      <c r="G46"/>
      <c r="H46"/>
      <c r="I46" s="211"/>
      <c r="J46"/>
      <c r="M46"/>
    </row>
    <row r="47" spans="1:13" s="193" customFormat="1" ht="21" x14ac:dyDescent="0.2">
      <c r="A47"/>
      <c r="B47"/>
      <c r="C47" s="124"/>
      <c r="D47" s="15"/>
      <c r="E47"/>
      <c r="F47"/>
      <c r="G47"/>
      <c r="H47"/>
      <c r="I47" s="211"/>
      <c r="J47"/>
      <c r="M47"/>
    </row>
    <row r="48" spans="1:13" s="193" customFormat="1" ht="18.75" x14ac:dyDescent="0.2">
      <c r="A48"/>
      <c r="B48"/>
      <c r="C48" s="15"/>
      <c r="D48" s="15"/>
      <c r="E48"/>
      <c r="F48"/>
      <c r="G48"/>
      <c r="H48"/>
      <c r="I48"/>
      <c r="J48"/>
      <c r="M48"/>
    </row>
    <row r="49" spans="1:67" s="193" customFormat="1" ht="21" x14ac:dyDescent="0.2">
      <c r="A49"/>
      <c r="B49"/>
      <c r="C49" s="124"/>
      <c r="D49" s="15"/>
      <c r="E49"/>
      <c r="F49"/>
      <c r="G49"/>
      <c r="H49"/>
      <c r="I49"/>
      <c r="J49"/>
      <c r="M49"/>
    </row>
    <row r="50" spans="1:67" s="193" customFormat="1" ht="21" x14ac:dyDescent="0.2">
      <c r="A50"/>
      <c r="B50"/>
      <c r="C50" s="124"/>
      <c r="D50" s="15"/>
      <c r="E50"/>
      <c r="F50"/>
      <c r="G50"/>
      <c r="H50"/>
      <c r="I50"/>
      <c r="J50"/>
      <c r="M50"/>
    </row>
    <row r="51" spans="1:67" s="193" customFormat="1" ht="18.75" x14ac:dyDescent="0.2">
      <c r="A51"/>
      <c r="B51"/>
      <c r="C51" s="15"/>
      <c r="D51" s="15"/>
      <c r="E51"/>
      <c r="F51"/>
      <c r="G51"/>
      <c r="H51"/>
      <c r="I51"/>
      <c r="J51"/>
      <c r="M51"/>
    </row>
    <row r="52" spans="1:67" s="193" customFormat="1" ht="18.75" x14ac:dyDescent="0.2">
      <c r="A52"/>
      <c r="B52"/>
      <c r="C52" s="15"/>
      <c r="D52" s="15"/>
      <c r="E52"/>
      <c r="F52"/>
      <c r="G52"/>
      <c r="H52"/>
      <c r="I52"/>
      <c r="J52"/>
      <c r="M52"/>
    </row>
    <row r="53" spans="1:67" s="193" customFormat="1" ht="18.75" x14ac:dyDescent="0.2">
      <c r="A53"/>
      <c r="B53"/>
      <c r="C53" s="15"/>
      <c r="D53" s="15"/>
      <c r="E53"/>
      <c r="F53"/>
      <c r="G53"/>
      <c r="H53"/>
      <c r="I53"/>
      <c r="J53"/>
      <c r="M53"/>
    </row>
    <row r="54" spans="1:67" s="193" customFormat="1" ht="18.75" x14ac:dyDescent="0.2">
      <c r="A54"/>
      <c r="B54"/>
      <c r="C54" s="15"/>
      <c r="D54" s="15"/>
      <c r="E54"/>
      <c r="F54"/>
      <c r="G54"/>
      <c r="H54"/>
      <c r="I54"/>
      <c r="J54"/>
      <c r="M54"/>
    </row>
    <row r="55" spans="1:67" s="193" customFormat="1" ht="18.75" x14ac:dyDescent="0.2">
      <c r="A55"/>
      <c r="B55"/>
      <c r="C55" s="15"/>
      <c r="D55" s="15"/>
      <c r="E55"/>
      <c r="F55"/>
      <c r="G55"/>
      <c r="H55"/>
      <c r="I55"/>
      <c r="J55"/>
      <c r="M55"/>
    </row>
    <row r="56" spans="1:67" s="193" customFormat="1" ht="18.75" x14ac:dyDescent="0.2">
      <c r="A56"/>
      <c r="B56"/>
      <c r="C56" s="15"/>
      <c r="D56" s="15"/>
      <c r="E56"/>
      <c r="F56"/>
      <c r="G56"/>
      <c r="H56"/>
      <c r="I56"/>
      <c r="J56"/>
      <c r="M56"/>
    </row>
    <row r="57" spans="1:67" ht="18.75" x14ac:dyDescent="0.3">
      <c r="A57" s="174"/>
      <c r="B57" s="175"/>
      <c r="C57" s="175"/>
      <c r="D57" s="175"/>
    </row>
    <row r="58" spans="1:67" x14ac:dyDescent="0.2">
      <c r="A58">
        <f>+A56</f>
        <v>0</v>
      </c>
      <c r="E58" t="s">
        <v>1176</v>
      </c>
      <c r="F58">
        <f>SUM(F42:F57)</f>
        <v>0</v>
      </c>
    </row>
    <row r="59" spans="1:67" s="192" customFormat="1" ht="18.75" x14ac:dyDescent="0.2">
      <c r="A59">
        <f>+A58+A40</f>
        <v>0</v>
      </c>
      <c r="B59"/>
      <c r="C59"/>
      <c r="D59"/>
      <c r="E59" t="s">
        <v>27</v>
      </c>
      <c r="F59">
        <f>+F58+F40</f>
        <v>0</v>
      </c>
      <c r="G59"/>
      <c r="H59"/>
      <c r="I59"/>
      <c r="J59" s="194"/>
      <c r="K59"/>
      <c r="L59"/>
      <c r="M59"/>
    </row>
    <row r="60" spans="1:67" ht="18.75" x14ac:dyDescent="0.3">
      <c r="A60">
        <f>+A59+A29</f>
        <v>0</v>
      </c>
      <c r="E60" t="s">
        <v>54</v>
      </c>
      <c r="F60">
        <f>+F59+F29</f>
        <v>0</v>
      </c>
      <c r="J60" s="190"/>
    </row>
    <row r="61" spans="1:67" s="191" customFormat="1" ht="18.75" x14ac:dyDescent="0.2">
      <c r="A61"/>
      <c r="B61" s="192"/>
      <c r="C61" s="192"/>
      <c r="D61" s="192"/>
      <c r="E61"/>
      <c r="F61"/>
      <c r="G61"/>
      <c r="H61"/>
      <c r="I61"/>
    </row>
    <row r="62" spans="1:67" s="191" customFormat="1" ht="18.75" x14ac:dyDescent="0.2">
      <c r="A62"/>
      <c r="B62" s="192"/>
      <c r="C62" s="192"/>
      <c r="D62" s="192"/>
      <c r="E62"/>
      <c r="F62"/>
      <c r="G62"/>
      <c r="H62"/>
      <c r="I62"/>
      <c r="J62"/>
      <c r="K62"/>
    </row>
    <row r="63" spans="1:67" ht="18.75" x14ac:dyDescent="0.3">
      <c r="J63" s="190"/>
    </row>
    <row r="64" spans="1:67" s="198" customFormat="1" ht="18.75" x14ac:dyDescent="0.3">
      <c r="A64"/>
      <c r="B64"/>
      <c r="C64"/>
      <c r="D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</row>
    <row r="65" spans="1:67" s="198" customFormat="1" ht="18.75" x14ac:dyDescent="0.3">
      <c r="A65"/>
      <c r="B65"/>
      <c r="C65"/>
      <c r="D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</row>
    <row r="66" spans="1:67" s="198" customFormat="1" ht="18.75" x14ac:dyDescent="0.3">
      <c r="A66"/>
      <c r="B66"/>
      <c r="C66"/>
      <c r="D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</row>
    <row r="67" spans="1:67" s="198" customFormat="1" ht="18.75" x14ac:dyDescent="0.3">
      <c r="A67"/>
      <c r="B67"/>
      <c r="C67"/>
      <c r="D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</row>
  </sheetData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  <rowBreaks count="3" manualBreakCount="3">
    <brk id="38" max="16383" man="1"/>
    <brk id="43" max="8" man="1"/>
    <brk id="3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B0F0"/>
  </sheetPr>
  <dimension ref="A1:BC43"/>
  <sheetViews>
    <sheetView view="pageBreakPreview" topLeftCell="A10" zoomScale="85" zoomScaleNormal="100" zoomScaleSheetLayoutView="85" workbookViewId="0">
      <selection activeCell="A18" sqref="A18:IV18"/>
    </sheetView>
  </sheetViews>
  <sheetFormatPr defaultRowHeight="18.75" x14ac:dyDescent="0.3"/>
  <cols>
    <col min="1" max="1" width="5.85546875" customWidth="1"/>
    <col min="2" max="2" width="6.7109375" customWidth="1"/>
    <col min="3" max="3" width="10.140625" customWidth="1"/>
    <col min="4" max="4" width="8.42578125" customWidth="1"/>
    <col min="5" max="5" width="54.7109375" customWidth="1"/>
    <col min="6" max="6" width="16" bestFit="1" customWidth="1"/>
    <col min="7" max="7" width="13" customWidth="1"/>
    <col min="8" max="8" width="29.140625" customWidth="1"/>
    <col min="9" max="9" width="30.5703125" style="100" customWidth="1"/>
    <col min="10" max="37" width="9.140625" style="13"/>
  </cols>
  <sheetData>
    <row r="1" spans="1:9" x14ac:dyDescent="0.3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9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9" x14ac:dyDescent="0.3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9" x14ac:dyDescent="0.3">
      <c r="F4" s="314"/>
      <c r="G4" s="314"/>
      <c r="H4" s="59"/>
    </row>
    <row r="5" spans="1:9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</row>
    <row r="6" spans="1:9" ht="21" customHeight="1" x14ac:dyDescent="0.3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</row>
    <row r="7" spans="1:9" ht="21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</row>
    <row r="8" spans="1:9" ht="43.5" customHeight="1" x14ac:dyDescent="0.3">
      <c r="A8" s="314"/>
      <c r="B8" s="314"/>
      <c r="C8" s="314"/>
      <c r="D8" s="314"/>
      <c r="E8" s="314"/>
      <c r="F8" s="314"/>
      <c r="G8" s="314"/>
      <c r="H8" s="314"/>
      <c r="I8" s="314"/>
    </row>
    <row r="9" spans="1:9" x14ac:dyDescent="0.3">
      <c r="A9" s="11"/>
      <c r="B9" s="11"/>
      <c r="C9" s="11"/>
      <c r="D9" s="11"/>
      <c r="E9" s="28" t="s">
        <v>25</v>
      </c>
      <c r="F9" s="54"/>
      <c r="G9" s="34"/>
      <c r="H9" s="34"/>
      <c r="I9"/>
    </row>
    <row r="10" spans="1:9" s="17" customFormat="1" x14ac:dyDescent="0.2">
      <c r="A10" s="15"/>
      <c r="B10" s="15"/>
      <c r="C10" s="15"/>
      <c r="D10" s="15"/>
      <c r="E10" s="15" t="s">
        <v>30</v>
      </c>
      <c r="F10" s="29"/>
      <c r="G10" s="29"/>
      <c r="H10" s="29"/>
      <c r="I10" s="16"/>
    </row>
    <row r="11" spans="1:9" customFormat="1" x14ac:dyDescent="0.3">
      <c r="A11" s="174"/>
      <c r="B11" s="175"/>
      <c r="C11" s="175"/>
      <c r="D11" s="175"/>
      <c r="E11" s="165" t="s">
        <v>1228</v>
      </c>
    </row>
    <row r="12" spans="1:9" s="17" customFormat="1" ht="37.5" x14ac:dyDescent="0.2">
      <c r="A12">
        <v>1</v>
      </c>
      <c r="B12" s="97" t="s">
        <v>25</v>
      </c>
      <c r="C12" s="97" t="s">
        <v>1202</v>
      </c>
      <c r="D12" s="97" t="s">
        <v>25</v>
      </c>
      <c r="E12" t="s">
        <v>975</v>
      </c>
      <c r="F12">
        <v>1574000</v>
      </c>
      <c r="G12" s="29"/>
      <c r="H12" t="s">
        <v>1625</v>
      </c>
      <c r="I12" t="s">
        <v>2113</v>
      </c>
    </row>
    <row r="13" spans="1:9" s="17" customFormat="1" ht="37.5" x14ac:dyDescent="0.2">
      <c r="A13">
        <v>2</v>
      </c>
      <c r="B13" s="97" t="s">
        <v>25</v>
      </c>
      <c r="C13" s="97" t="s">
        <v>1202</v>
      </c>
      <c r="D13" s="97" t="s">
        <v>25</v>
      </c>
      <c r="E13" t="s">
        <v>976</v>
      </c>
      <c r="F13">
        <v>410000</v>
      </c>
      <c r="G13" s="29"/>
      <c r="H13" t="s">
        <v>1626</v>
      </c>
      <c r="I13" t="s">
        <v>2114</v>
      </c>
    </row>
    <row r="14" spans="1:9" s="17" customFormat="1" x14ac:dyDescent="0.2">
      <c r="A14">
        <v>3</v>
      </c>
      <c r="B14" s="97" t="s">
        <v>25</v>
      </c>
      <c r="C14" s="97" t="s">
        <v>1163</v>
      </c>
      <c r="D14" s="97" t="s">
        <v>25</v>
      </c>
      <c r="E14" t="s">
        <v>977</v>
      </c>
      <c r="F14">
        <v>18000</v>
      </c>
      <c r="G14" s="29"/>
      <c r="H14" t="s">
        <v>1627</v>
      </c>
      <c r="I14" t="s">
        <v>2115</v>
      </c>
    </row>
    <row r="15" spans="1:9" s="17" customFormat="1" x14ac:dyDescent="0.2">
      <c r="A15">
        <v>4</v>
      </c>
      <c r="B15" s="97" t="s">
        <v>25</v>
      </c>
      <c r="C15" s="97" t="s">
        <v>1163</v>
      </c>
      <c r="D15" s="97" t="s">
        <v>25</v>
      </c>
      <c r="E15" t="s">
        <v>978</v>
      </c>
      <c r="F15">
        <v>21000</v>
      </c>
      <c r="G15" s="29"/>
      <c r="H15" t="s">
        <v>1628</v>
      </c>
      <c r="I15" t="s">
        <v>2115</v>
      </c>
    </row>
    <row r="16" spans="1:9" s="17" customFormat="1" x14ac:dyDescent="0.2">
      <c r="A16">
        <v>5</v>
      </c>
      <c r="B16" s="97" t="s">
        <v>25</v>
      </c>
      <c r="C16" s="97" t="s">
        <v>1163</v>
      </c>
      <c r="D16" s="97" t="s">
        <v>25</v>
      </c>
      <c r="E16" t="s">
        <v>979</v>
      </c>
      <c r="F16">
        <v>800000</v>
      </c>
      <c r="G16" s="29"/>
      <c r="H16" t="s">
        <v>1629</v>
      </c>
      <c r="I16" t="s">
        <v>2116</v>
      </c>
    </row>
    <row r="17" spans="1:55" s="17" customFormat="1" x14ac:dyDescent="0.2">
      <c r="A17">
        <v>6</v>
      </c>
      <c r="B17" s="97" t="s">
        <v>25</v>
      </c>
      <c r="C17" s="97" t="s">
        <v>1163</v>
      </c>
      <c r="D17" s="97" t="s">
        <v>25</v>
      </c>
      <c r="E17" t="s">
        <v>980</v>
      </c>
      <c r="F17">
        <v>1500000</v>
      </c>
      <c r="G17" s="29"/>
      <c r="H17" t="s">
        <v>1629</v>
      </c>
      <c r="I17" t="s">
        <v>2117</v>
      </c>
    </row>
    <row r="19" spans="1:55" s="17" customFormat="1" x14ac:dyDescent="0.2">
      <c r="A19">
        <v>8</v>
      </c>
      <c r="B19" s="97" t="s">
        <v>25</v>
      </c>
      <c r="C19" s="97" t="s">
        <v>1163</v>
      </c>
      <c r="D19" s="97" t="s">
        <v>25</v>
      </c>
      <c r="E19" t="s">
        <v>981</v>
      </c>
      <c r="F19">
        <v>20330000</v>
      </c>
      <c r="G19" s="29"/>
      <c r="H19" t="s">
        <v>1630</v>
      </c>
      <c r="I19" t="s">
        <v>2118</v>
      </c>
    </row>
    <row r="20" spans="1:55" s="17" customFormat="1" x14ac:dyDescent="0.2">
      <c r="A20">
        <v>9</v>
      </c>
      <c r="B20" s="97" t="s">
        <v>25</v>
      </c>
      <c r="C20" s="97" t="s">
        <v>1163</v>
      </c>
      <c r="D20" s="97" t="s">
        <v>25</v>
      </c>
      <c r="E20" t="s">
        <v>1810</v>
      </c>
      <c r="F20">
        <v>28000</v>
      </c>
      <c r="G20" s="29"/>
      <c r="H20" t="s">
        <v>1627</v>
      </c>
      <c r="I20" t="s">
        <v>2115</v>
      </c>
    </row>
    <row r="21" spans="1:55" s="17" customFormat="1" x14ac:dyDescent="0.2">
      <c r="A21">
        <v>10</v>
      </c>
      <c r="B21" t="s">
        <v>25</v>
      </c>
      <c r="C21" t="s">
        <v>1202</v>
      </c>
      <c r="D21" t="s">
        <v>25</v>
      </c>
      <c r="E21" t="s">
        <v>1865</v>
      </c>
      <c r="F21">
        <v>75000</v>
      </c>
      <c r="G21"/>
      <c r="H21" t="s">
        <v>1624</v>
      </c>
      <c r="I21" t="s">
        <v>2115</v>
      </c>
    </row>
    <row r="22" spans="1:55" s="17" customFormat="1" x14ac:dyDescent="0.2">
      <c r="A22">
        <v>11</v>
      </c>
      <c r="B22" s="97" t="s">
        <v>25</v>
      </c>
      <c r="C22" s="97" t="s">
        <v>1163</v>
      </c>
      <c r="D22" s="97" t="s">
        <v>25</v>
      </c>
      <c r="E22" t="s">
        <v>982</v>
      </c>
      <c r="F22">
        <v>10165000</v>
      </c>
      <c r="G22" s="29"/>
      <c r="H22" t="s">
        <v>1631</v>
      </c>
      <c r="I22" t="s">
        <v>2116</v>
      </c>
    </row>
    <row r="23" spans="1:55" s="17" customFormat="1" x14ac:dyDescent="0.2">
      <c r="A23" s="97"/>
      <c r="B23" s="15"/>
      <c r="C23" s="15"/>
      <c r="D23" s="15"/>
      <c r="E23"/>
      <c r="F23"/>
      <c r="G23" s="29"/>
      <c r="H23" s="29"/>
      <c r="I23" s="16"/>
    </row>
    <row r="24" spans="1:55" ht="12.75" x14ac:dyDescent="0.2">
      <c r="A24">
        <f>+A22</f>
        <v>11</v>
      </c>
      <c r="E24" t="s">
        <v>1169</v>
      </c>
      <c r="F24">
        <f>SUM(F12:F23)</f>
        <v>34921000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55" s="17" customFormat="1" x14ac:dyDescent="0.2">
      <c r="A25" s="97"/>
      <c r="B25" s="15"/>
      <c r="C25" s="15"/>
      <c r="D25" s="15"/>
      <c r="E25" t="s">
        <v>8</v>
      </c>
      <c r="F25"/>
      <c r="G25" s="29"/>
      <c r="H25" s="29"/>
      <c r="I25" s="16"/>
    </row>
    <row r="26" spans="1:55" x14ac:dyDescent="0.2">
      <c r="E26" s="165" t="s">
        <v>1228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55" s="17" customFormat="1" ht="37.5" x14ac:dyDescent="0.2">
      <c r="A27" s="97">
        <v>1</v>
      </c>
      <c r="B27" s="97" t="s">
        <v>25</v>
      </c>
      <c r="C27" s="97" t="s">
        <v>1175</v>
      </c>
      <c r="D27" s="97" t="s">
        <v>25</v>
      </c>
      <c r="E27" t="s">
        <v>983</v>
      </c>
      <c r="F27">
        <v>16236000</v>
      </c>
      <c r="G27" s="29"/>
      <c r="H27" t="s">
        <v>1632</v>
      </c>
      <c r="I27" t="s">
        <v>2119</v>
      </c>
    </row>
    <row r="28" spans="1:55" s="17" customFormat="1" x14ac:dyDescent="0.2">
      <c r="A28" s="97"/>
      <c r="B28" s="15"/>
      <c r="C28" s="15"/>
      <c r="D28" s="15"/>
      <c r="E28"/>
      <c r="F28"/>
      <c r="G28" s="29"/>
      <c r="H28" s="29"/>
      <c r="I28" s="16"/>
    </row>
    <row r="29" spans="1:55" ht="25.5" customHeight="1" thickBot="1" x14ac:dyDescent="0.25">
      <c r="A29">
        <f>+A27</f>
        <v>1</v>
      </c>
      <c r="E29" t="s">
        <v>1386</v>
      </c>
      <c r="F29">
        <f>SUM(F27:F28)</f>
        <v>16236000</v>
      </c>
      <c r="G29">
        <f>SUM(G15:G28)</f>
        <v>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55" ht="19.5" thickBot="1" x14ac:dyDescent="0.25">
      <c r="A30" s="205">
        <f>+A29+A24</f>
        <v>12</v>
      </c>
      <c r="B30" s="122"/>
      <c r="C30" s="122"/>
      <c r="D30" s="122"/>
      <c r="E30" s="122" t="s">
        <v>67</v>
      </c>
      <c r="F30" s="123">
        <f>+F29+F24</f>
        <v>51157000</v>
      </c>
      <c r="G30" s="123"/>
      <c r="H30" s="123"/>
      <c r="I30" s="123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</row>
    <row r="31" spans="1:55" s="17" customFormat="1" x14ac:dyDescent="0.2">
      <c r="A31" s="65"/>
      <c r="B31" s="65"/>
      <c r="C31" s="65"/>
      <c r="D31" s="65"/>
      <c r="E31"/>
      <c r="F31" s="99"/>
      <c r="G31"/>
      <c r="H31"/>
      <c r="I31" s="99"/>
    </row>
    <row r="32" spans="1:55" x14ac:dyDescent="0.3"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s="31" customFormat="1" x14ac:dyDescent="0.3">
      <c r="A33"/>
      <c r="B33"/>
      <c r="C33"/>
      <c r="D33"/>
      <c r="F33" s="120"/>
      <c r="G33" s="37"/>
      <c r="H33" s="37"/>
      <c r="I33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</row>
    <row r="34" spans="1:55" s="31" customFormat="1" x14ac:dyDescent="0.3">
      <c r="A34"/>
      <c r="B34"/>
      <c r="C34"/>
      <c r="D34"/>
      <c r="F34" s="120"/>
      <c r="G34" s="37"/>
      <c r="H34" s="37"/>
      <c r="I34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</row>
    <row r="35" spans="1:55" s="31" customFormat="1" x14ac:dyDescent="0.3">
      <c r="A35"/>
      <c r="B35"/>
      <c r="C35"/>
      <c r="D35"/>
      <c r="F35" s="109"/>
      <c r="G35" s="37"/>
      <c r="H35" s="37"/>
      <c r="I35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</row>
    <row r="36" spans="1:55" s="31" customFormat="1" x14ac:dyDescent="0.3">
      <c r="A36"/>
      <c r="B36"/>
      <c r="C36"/>
      <c r="D36"/>
      <c r="F36" s="120"/>
      <c r="G36" s="37"/>
      <c r="H36" s="37"/>
      <c r="I36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</row>
    <row r="37" spans="1:55" x14ac:dyDescent="0.3"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x14ac:dyDescent="0.3"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x14ac:dyDescent="0.3"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x14ac:dyDescent="0.3"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55" x14ac:dyDescent="0.3"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</row>
    <row r="42" spans="1:55" x14ac:dyDescent="0.3"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55" x14ac:dyDescent="0.3"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</row>
  </sheetData>
  <mergeCells count="14">
    <mergeCell ref="I5:I8"/>
    <mergeCell ref="A1:I1"/>
    <mergeCell ref="A2:I2"/>
    <mergeCell ref="A3:I3"/>
    <mergeCell ref="A5:A8"/>
    <mergeCell ref="E5:E8"/>
    <mergeCell ref="F6:F8"/>
    <mergeCell ref="G6:G8"/>
    <mergeCell ref="B5:B8"/>
    <mergeCell ref="F4:G4"/>
    <mergeCell ref="C5:C8"/>
    <mergeCell ref="H5:H8"/>
    <mergeCell ref="F5:G5"/>
    <mergeCell ref="D5:D8"/>
  </mergeCells>
  <phoneticPr fontId="3" type="noConversion"/>
  <pageMargins left="0.74803149606299213" right="0.74803149606299213" top="0.39370078740157483" bottom="0" header="0.51181102362204722" footer="0.19685039370078741"/>
  <pageSetup paperSize="9" scale="75" orientation="landscape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0000"/>
  </sheetPr>
  <dimension ref="A1:BN19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H10" sqref="H10"/>
    </sheetView>
  </sheetViews>
  <sheetFormatPr defaultRowHeight="21" x14ac:dyDescent="0.35"/>
  <cols>
    <col min="1" max="1" width="5.85546875" style="259" customWidth="1"/>
    <col min="2" max="2" width="7.7109375" style="259" customWidth="1"/>
    <col min="3" max="3" width="7.42578125" style="259" customWidth="1"/>
    <col min="4" max="4" width="8.42578125" style="259" customWidth="1"/>
    <col min="5" max="5" width="59.42578125" style="259" customWidth="1"/>
    <col min="6" max="6" width="17.42578125" style="259" customWidth="1"/>
    <col min="7" max="7" width="13.85546875" style="259" customWidth="1"/>
    <col min="8" max="8" width="42.85546875" style="259" customWidth="1"/>
    <col min="9" max="9" width="39" style="259" customWidth="1"/>
    <col min="10" max="10" width="9.140625" style="259"/>
    <col min="11" max="11" width="15.42578125" style="259" bestFit="1" customWidth="1"/>
    <col min="12" max="12" width="14.5703125" style="259" bestFit="1" customWidth="1"/>
    <col min="13" max="16384" width="9.140625" style="259"/>
  </cols>
  <sheetData>
    <row r="1" spans="1:66" x14ac:dyDescent="0.35">
      <c r="A1" s="319" t="s">
        <v>361</v>
      </c>
      <c r="B1" s="319"/>
      <c r="C1" s="319"/>
      <c r="D1" s="319"/>
      <c r="E1" s="319"/>
      <c r="F1" s="319"/>
      <c r="G1" s="319"/>
      <c r="H1" s="319"/>
      <c r="I1" s="319"/>
    </row>
    <row r="2" spans="1:66" x14ac:dyDescent="0.35">
      <c r="A2" s="319" t="s">
        <v>6</v>
      </c>
      <c r="B2" s="319"/>
      <c r="C2" s="319"/>
      <c r="D2" s="319"/>
      <c r="E2" s="319"/>
      <c r="F2" s="319"/>
      <c r="G2" s="319"/>
      <c r="H2" s="319"/>
      <c r="I2" s="319"/>
    </row>
    <row r="3" spans="1:66" x14ac:dyDescent="0.35">
      <c r="A3" s="319" t="str">
        <f>+ตร.!A3</f>
        <v>รายงาน ณ : 1 มิ.ย.61</v>
      </c>
      <c r="B3" s="319"/>
      <c r="C3" s="319"/>
      <c r="D3" s="319"/>
      <c r="E3" s="319"/>
      <c r="F3" s="319"/>
      <c r="G3" s="319"/>
      <c r="H3" s="319"/>
      <c r="I3" s="319"/>
    </row>
    <row r="4" spans="1:66" x14ac:dyDescent="0.35">
      <c r="F4" s="321"/>
      <c r="G4" s="321"/>
    </row>
    <row r="5" spans="1:66" ht="21.75" customHeight="1" x14ac:dyDescent="0.35">
      <c r="A5" s="318" t="s">
        <v>16</v>
      </c>
      <c r="B5" s="318" t="s">
        <v>17</v>
      </c>
      <c r="C5" s="318" t="s">
        <v>44</v>
      </c>
      <c r="D5" s="318" t="s">
        <v>18</v>
      </c>
      <c r="E5" s="318" t="s">
        <v>26</v>
      </c>
      <c r="F5" s="318" t="s">
        <v>23</v>
      </c>
      <c r="G5" s="318"/>
      <c r="H5" s="318" t="str">
        <f>+ตร.!H5</f>
        <v>ความก้าวหน้า/ปัญหา 
ประชุมระดับ จนท.
 ครั้งที่ 4/2561
วันที่ 21 มี.ค.61</v>
      </c>
      <c r="I5" s="318" t="str">
        <f>+ตร.!I5</f>
        <v>ความก้าวหน้า/ปัญหา 
ประชุมระดับ ตร.
 ครั้งที่ 4/2561
วันที่ 6 มิ.ย.61</v>
      </c>
      <c r="L5" s="254"/>
    </row>
    <row r="6" spans="1:66" ht="21" customHeight="1" x14ac:dyDescent="0.35">
      <c r="A6" s="318"/>
      <c r="B6" s="318"/>
      <c r="C6" s="318"/>
      <c r="D6" s="318"/>
      <c r="E6" s="318"/>
      <c r="F6" s="318" t="s">
        <v>35</v>
      </c>
      <c r="G6" s="318" t="s">
        <v>198</v>
      </c>
      <c r="H6" s="318"/>
      <c r="I6" s="318"/>
      <c r="L6" s="254"/>
    </row>
    <row r="7" spans="1:66" ht="74.25" customHeight="1" x14ac:dyDescent="0.35">
      <c r="A7" s="318"/>
      <c r="B7" s="318"/>
      <c r="C7" s="318"/>
      <c r="D7" s="318"/>
      <c r="E7" s="318"/>
      <c r="F7" s="318"/>
      <c r="G7" s="318"/>
      <c r="H7" s="318"/>
      <c r="I7" s="318"/>
      <c r="L7" s="254"/>
    </row>
    <row r="8" spans="1:66" x14ac:dyDescent="0.35">
      <c r="A8" s="268"/>
      <c r="B8" s="269"/>
      <c r="C8" s="269"/>
      <c r="D8" s="269"/>
      <c r="E8" s="270" t="s">
        <v>152</v>
      </c>
      <c r="F8" s="261"/>
      <c r="G8" s="261"/>
      <c r="H8" s="261"/>
      <c r="I8" s="261"/>
    </row>
    <row r="9" spans="1:66" s="254" customFormat="1" x14ac:dyDescent="0.35">
      <c r="A9" s="265"/>
      <c r="B9" s="266"/>
      <c r="C9" s="266"/>
      <c r="D9" s="266"/>
      <c r="E9" s="246" t="s">
        <v>8</v>
      </c>
      <c r="F9" s="261"/>
      <c r="G9" s="261"/>
      <c r="H9" s="261"/>
      <c r="I9" s="261"/>
    </row>
    <row r="10" spans="1:66" x14ac:dyDescent="0.35">
      <c r="A10" s="262">
        <v>1</v>
      </c>
      <c r="B10" s="262"/>
      <c r="C10" s="262"/>
      <c r="D10" s="262"/>
      <c r="E10" s="262" t="s">
        <v>2315</v>
      </c>
      <c r="F10" s="271"/>
      <c r="G10" s="271">
        <v>5033300</v>
      </c>
      <c r="H10" s="262"/>
    </row>
    <row r="11" spans="1:66" x14ac:dyDescent="0.35">
      <c r="A11" s="261">
        <f>+A10</f>
        <v>1</v>
      </c>
      <c r="B11" s="261"/>
      <c r="C11" s="261"/>
      <c r="D11" s="261"/>
      <c r="E11" s="262" t="s">
        <v>27</v>
      </c>
      <c r="F11" s="272">
        <f>SUM(F10:F10)</f>
        <v>0</v>
      </c>
      <c r="G11" s="272">
        <f>SUM(G10:G10)</f>
        <v>5033300</v>
      </c>
      <c r="H11" s="261"/>
      <c r="I11" s="261"/>
    </row>
    <row r="12" spans="1:66" x14ac:dyDescent="0.35">
      <c r="A12" s="261">
        <f>+A11</f>
        <v>1</v>
      </c>
      <c r="B12" s="261"/>
      <c r="C12" s="261"/>
      <c r="D12" s="261"/>
      <c r="E12" s="261" t="s">
        <v>1290</v>
      </c>
      <c r="F12" s="272">
        <f>+F11</f>
        <v>0</v>
      </c>
      <c r="G12" s="272">
        <f>+G11</f>
        <v>5033300</v>
      </c>
      <c r="H12" s="261"/>
      <c r="I12" s="261"/>
    </row>
    <row r="13" spans="1:66" s="254" customFormat="1" x14ac:dyDescent="0.35">
      <c r="A13" s="259"/>
      <c r="B13" s="256"/>
      <c r="C13" s="256"/>
      <c r="D13" s="256"/>
      <c r="E13" s="259"/>
      <c r="F13" s="259"/>
      <c r="G13" s="259"/>
      <c r="H13" s="259"/>
      <c r="I13" s="259"/>
    </row>
    <row r="14" spans="1:66" s="254" customFormat="1" x14ac:dyDescent="0.35">
      <c r="A14" s="259"/>
      <c r="B14" s="256"/>
      <c r="C14" s="256"/>
      <c r="D14" s="256"/>
      <c r="E14" s="259"/>
      <c r="F14" s="259"/>
      <c r="G14" s="259"/>
      <c r="H14" s="259"/>
      <c r="I14" s="259"/>
      <c r="J14" s="259"/>
    </row>
    <row r="16" spans="1:66" s="258" customFormat="1" x14ac:dyDescent="0.35">
      <c r="A16" s="259"/>
      <c r="B16" s="259"/>
      <c r="C16" s="259"/>
      <c r="D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</row>
    <row r="17" spans="1:66" s="258" customFormat="1" x14ac:dyDescent="0.35">
      <c r="A17" s="259"/>
      <c r="B17" s="259"/>
      <c r="C17" s="259"/>
      <c r="D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</row>
    <row r="18" spans="1:66" s="258" customFormat="1" x14ac:dyDescent="0.35">
      <c r="A18" s="259"/>
      <c r="B18" s="259"/>
      <c r="C18" s="259"/>
      <c r="D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</row>
    <row r="19" spans="1:66" s="258" customFormat="1" x14ac:dyDescent="0.35">
      <c r="A19" s="259"/>
      <c r="B19" s="259"/>
      <c r="C19" s="259"/>
      <c r="D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</row>
  </sheetData>
  <mergeCells count="14">
    <mergeCell ref="I5:I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65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19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F18" sqref="F18"/>
    </sheetView>
  </sheetViews>
  <sheetFormatPr defaultRowHeight="21" x14ac:dyDescent="0.35"/>
  <cols>
    <col min="1" max="1" width="5.85546875" style="297" customWidth="1"/>
    <col min="2" max="2" width="7.7109375" style="297" customWidth="1"/>
    <col min="3" max="3" width="7.42578125" style="297" customWidth="1"/>
    <col min="4" max="4" width="8.42578125" style="297" customWidth="1"/>
    <col min="5" max="5" width="59.42578125" style="297" customWidth="1"/>
    <col min="6" max="6" width="17.42578125" style="297" customWidth="1"/>
    <col min="7" max="7" width="13.85546875" style="297" customWidth="1"/>
    <col min="8" max="8" width="42.85546875" style="297" customWidth="1"/>
    <col min="9" max="9" width="39" style="297" customWidth="1"/>
    <col min="10" max="10" width="9.140625" style="297"/>
    <col min="11" max="11" width="15.42578125" style="297" bestFit="1" customWidth="1"/>
    <col min="12" max="12" width="14.5703125" style="297" bestFit="1" customWidth="1"/>
    <col min="13" max="16384" width="9.140625" style="297"/>
  </cols>
  <sheetData>
    <row r="1" spans="1:66" x14ac:dyDescent="0.35">
      <c r="A1" s="319" t="s">
        <v>361</v>
      </c>
      <c r="B1" s="319"/>
      <c r="C1" s="319"/>
      <c r="D1" s="319"/>
      <c r="E1" s="319"/>
      <c r="F1" s="319"/>
      <c r="G1" s="319"/>
      <c r="H1" s="319"/>
      <c r="I1" s="319"/>
    </row>
    <row r="2" spans="1:66" x14ac:dyDescent="0.35">
      <c r="A2" s="319" t="s">
        <v>6</v>
      </c>
      <c r="B2" s="319"/>
      <c r="C2" s="319"/>
      <c r="D2" s="319"/>
      <c r="E2" s="319"/>
      <c r="F2" s="319"/>
      <c r="G2" s="319"/>
      <c r="H2" s="319"/>
      <c r="I2" s="319"/>
    </row>
    <row r="3" spans="1:66" x14ac:dyDescent="0.35">
      <c r="A3" s="319" t="str">
        <f>+ตร.!A3</f>
        <v>รายงาน ณ : 1 มิ.ย.61</v>
      </c>
      <c r="B3" s="319"/>
      <c r="C3" s="319"/>
      <c r="D3" s="319"/>
      <c r="E3" s="319"/>
      <c r="F3" s="319"/>
      <c r="G3" s="319"/>
      <c r="H3" s="319"/>
      <c r="I3" s="319"/>
    </row>
    <row r="4" spans="1:66" x14ac:dyDescent="0.35">
      <c r="F4" s="321"/>
      <c r="G4" s="321"/>
    </row>
    <row r="5" spans="1:66" ht="21.75" customHeight="1" x14ac:dyDescent="0.35">
      <c r="A5" s="318" t="s">
        <v>16</v>
      </c>
      <c r="B5" s="318" t="s">
        <v>17</v>
      </c>
      <c r="C5" s="318" t="s">
        <v>44</v>
      </c>
      <c r="D5" s="318" t="s">
        <v>18</v>
      </c>
      <c r="E5" s="318" t="s">
        <v>26</v>
      </c>
      <c r="F5" s="318" t="s">
        <v>23</v>
      </c>
      <c r="G5" s="318"/>
      <c r="H5" s="318" t="str">
        <f>+ตร.!H5</f>
        <v>ความก้าวหน้า/ปัญหา 
ประชุมระดับ จนท.
 ครั้งที่ 4/2561
วันที่ 21 มี.ค.61</v>
      </c>
      <c r="I5" s="318" t="str">
        <f>+ตร.!I5</f>
        <v>ความก้าวหน้า/ปัญหา 
ประชุมระดับ ตร.
 ครั้งที่ 4/2561
วันที่ 6 มิ.ย.61</v>
      </c>
      <c r="L5" s="254"/>
    </row>
    <row r="6" spans="1:66" ht="21" customHeight="1" x14ac:dyDescent="0.35">
      <c r="A6" s="318"/>
      <c r="B6" s="318"/>
      <c r="C6" s="318"/>
      <c r="D6" s="318"/>
      <c r="E6" s="318"/>
      <c r="F6" s="318" t="s">
        <v>35</v>
      </c>
      <c r="G6" s="318" t="s">
        <v>198</v>
      </c>
      <c r="H6" s="318"/>
      <c r="I6" s="318"/>
      <c r="L6" s="254"/>
    </row>
    <row r="7" spans="1:66" ht="74.25" customHeight="1" x14ac:dyDescent="0.35">
      <c r="A7" s="318"/>
      <c r="B7" s="318"/>
      <c r="C7" s="318"/>
      <c r="D7" s="318"/>
      <c r="E7" s="318"/>
      <c r="F7" s="318"/>
      <c r="G7" s="318"/>
      <c r="H7" s="318"/>
      <c r="I7" s="318"/>
      <c r="L7" s="254"/>
    </row>
    <row r="8" spans="1:66" x14ac:dyDescent="0.35">
      <c r="A8" s="268"/>
      <c r="B8" s="269"/>
      <c r="C8" s="269"/>
      <c r="D8" s="269"/>
      <c r="E8" s="270" t="s">
        <v>1220</v>
      </c>
      <c r="F8" s="267"/>
      <c r="G8" s="267"/>
      <c r="H8" s="267"/>
      <c r="I8" s="267"/>
    </row>
    <row r="9" spans="1:66" s="254" customFormat="1" x14ac:dyDescent="0.35">
      <c r="A9" s="265"/>
      <c r="B9" s="266"/>
      <c r="C9" s="266"/>
      <c r="D9" s="266"/>
      <c r="E9" s="246" t="s">
        <v>8</v>
      </c>
      <c r="F9" s="267"/>
      <c r="G9" s="267"/>
      <c r="H9" s="267"/>
      <c r="I9" s="267"/>
    </row>
    <row r="10" spans="1:66" x14ac:dyDescent="0.35">
      <c r="A10" s="262">
        <v>1</v>
      </c>
      <c r="B10" s="262"/>
      <c r="C10" s="262"/>
      <c r="D10" s="262"/>
      <c r="E10" s="262" t="s">
        <v>2316</v>
      </c>
      <c r="F10" s="271"/>
      <c r="G10" s="271">
        <v>99200</v>
      </c>
      <c r="H10" s="262"/>
    </row>
    <row r="11" spans="1:66" x14ac:dyDescent="0.35">
      <c r="A11" s="267">
        <f>+A10</f>
        <v>1</v>
      </c>
      <c r="B11" s="267"/>
      <c r="C11" s="267"/>
      <c r="D11" s="267"/>
      <c r="E11" s="262" t="s">
        <v>27</v>
      </c>
      <c r="F11" s="272">
        <f>SUM(F10:F10)</f>
        <v>0</v>
      </c>
      <c r="G11" s="272">
        <f>SUM(G10:G10)</f>
        <v>99200</v>
      </c>
      <c r="H11" s="267"/>
      <c r="I11" s="267"/>
    </row>
    <row r="12" spans="1:66" x14ac:dyDescent="0.35">
      <c r="A12" s="267">
        <f>+A11</f>
        <v>1</v>
      </c>
      <c r="B12" s="267"/>
      <c r="C12" s="267"/>
      <c r="D12" s="267"/>
      <c r="E12" s="267" t="s">
        <v>1221</v>
      </c>
      <c r="F12" s="272">
        <f>+F11</f>
        <v>0</v>
      </c>
      <c r="G12" s="272">
        <f>+G11</f>
        <v>99200</v>
      </c>
      <c r="H12" s="267"/>
      <c r="I12" s="267"/>
    </row>
    <row r="13" spans="1:66" s="254" customFormat="1" x14ac:dyDescent="0.35">
      <c r="A13" s="297"/>
      <c r="B13" s="256"/>
      <c r="C13" s="256"/>
      <c r="D13" s="256"/>
      <c r="E13" s="297"/>
      <c r="F13" s="297"/>
      <c r="G13" s="297"/>
      <c r="H13" s="297"/>
      <c r="I13" s="297"/>
    </row>
    <row r="14" spans="1:66" s="254" customFormat="1" x14ac:dyDescent="0.35">
      <c r="A14" s="297"/>
      <c r="B14" s="256"/>
      <c r="C14" s="256"/>
      <c r="D14" s="256"/>
      <c r="E14" s="297"/>
      <c r="F14" s="297"/>
      <c r="G14" s="297"/>
      <c r="H14" s="297"/>
      <c r="I14" s="297"/>
      <c r="J14" s="297"/>
    </row>
    <row r="16" spans="1:66" s="258" customFormat="1" x14ac:dyDescent="0.35">
      <c r="A16" s="297"/>
      <c r="B16" s="297"/>
      <c r="C16" s="297"/>
      <c r="D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</row>
    <row r="17" spans="1:66" s="258" customFormat="1" x14ac:dyDescent="0.35">
      <c r="A17" s="297"/>
      <c r="B17" s="297"/>
      <c r="C17" s="297"/>
      <c r="D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</row>
    <row r="18" spans="1:66" s="258" customFormat="1" x14ac:dyDescent="0.35">
      <c r="A18" s="297"/>
      <c r="B18" s="297"/>
      <c r="C18" s="297"/>
      <c r="D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</row>
    <row r="19" spans="1:66" s="258" customFormat="1" x14ac:dyDescent="0.35">
      <c r="A19" s="297"/>
      <c r="B19" s="297"/>
      <c r="C19" s="297"/>
      <c r="D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7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7"/>
    </row>
  </sheetData>
  <mergeCells count="14">
    <mergeCell ref="H5:H7"/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</mergeCells>
  <pageMargins left="0.59055118110236227" right="0.74803149606299213" top="0.6692913385826772" bottom="0.70866141732283472" header="0.51181102362204722" footer="0.51181102362204722"/>
  <pageSetup paperSize="9" scale="65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00B0F0"/>
  </sheetPr>
  <dimension ref="A1:BO31"/>
  <sheetViews>
    <sheetView view="pageBreakPreview" zoomScale="70" zoomScaleNormal="100" zoomScaleSheetLayoutView="70" workbookViewId="0">
      <pane ySplit="7" topLeftCell="A14" activePane="bottomLeft" state="frozen"/>
      <selection activeCell="K12" sqref="K12"/>
      <selection pane="bottomLeft" activeCell="K18" sqref="K18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9.42578125" customWidth="1"/>
    <col min="6" max="6" width="17.42578125" customWidth="1"/>
    <col min="7" max="7" width="12" customWidth="1"/>
    <col min="8" max="8" width="24.5703125" bestFit="1" customWidth="1"/>
    <col min="9" max="9" width="30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4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4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4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4" x14ac:dyDescent="0.2">
      <c r="F4" s="314"/>
      <c r="G4" s="314"/>
    </row>
    <row r="5" spans="1:14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191"/>
    </row>
    <row r="6" spans="1:14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14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4" ht="18.75" x14ac:dyDescent="0.3">
      <c r="A8" s="174"/>
      <c r="B8" s="175"/>
      <c r="C8" s="175"/>
      <c r="D8" s="175"/>
      <c r="E8" s="176" t="s">
        <v>31</v>
      </c>
    </row>
    <row r="9" spans="1:14" ht="18.75" x14ac:dyDescent="0.3">
      <c r="A9" s="174"/>
      <c r="B9" s="175"/>
      <c r="C9" s="175"/>
      <c r="D9" s="175"/>
      <c r="E9" s="15" t="s">
        <v>30</v>
      </c>
    </row>
    <row r="10" spans="1:14" ht="18.75" x14ac:dyDescent="0.3">
      <c r="A10" s="174"/>
      <c r="B10" s="175"/>
      <c r="C10" s="175"/>
      <c r="D10" s="175"/>
      <c r="E10" s="165" t="s">
        <v>1228</v>
      </c>
    </row>
    <row r="11" spans="1:14" s="17" customFormat="1" ht="75" x14ac:dyDescent="0.2">
      <c r="A11" t="s">
        <v>69</v>
      </c>
      <c r="B11" t="s">
        <v>31</v>
      </c>
      <c r="C11" t="s">
        <v>1163</v>
      </c>
      <c r="D11" t="s">
        <v>31</v>
      </c>
      <c r="E11" t="s">
        <v>985</v>
      </c>
      <c r="F11">
        <v>714400</v>
      </c>
      <c r="G11"/>
      <c r="H11" t="s">
        <v>1884</v>
      </c>
      <c r="I11" s="211" t="s">
        <v>1969</v>
      </c>
      <c r="M11" s="39"/>
      <c r="N11" s="39"/>
    </row>
    <row r="12" spans="1:14" s="17" customFormat="1" ht="75" x14ac:dyDescent="0.2">
      <c r="A12" t="s">
        <v>70</v>
      </c>
      <c r="B12" t="s">
        <v>31</v>
      </c>
      <c r="C12" t="s">
        <v>1163</v>
      </c>
      <c r="D12" t="s">
        <v>31</v>
      </c>
      <c r="E12" t="s">
        <v>986</v>
      </c>
      <c r="F12">
        <v>550000</v>
      </c>
      <c r="G12"/>
      <c r="H12" t="s">
        <v>1885</v>
      </c>
      <c r="I12" s="211" t="s">
        <v>1970</v>
      </c>
      <c r="M12" s="39"/>
      <c r="N12" s="39"/>
    </row>
    <row r="14" spans="1:14" x14ac:dyDescent="0.2">
      <c r="A14" t="str">
        <f>+A12</f>
        <v>2</v>
      </c>
      <c r="E14" t="s">
        <v>1169</v>
      </c>
      <c r="F14">
        <f>SUM(F11:F13)</f>
        <v>1264400</v>
      </c>
    </row>
    <row r="15" spans="1:14" x14ac:dyDescent="0.2">
      <c r="A15" t="str">
        <f>+A14</f>
        <v>2</v>
      </c>
      <c r="E15" t="s">
        <v>36</v>
      </c>
      <c r="F15">
        <f>+F14</f>
        <v>1264400</v>
      </c>
    </row>
    <row r="16" spans="1:14" s="191" customFormat="1" ht="18.75" x14ac:dyDescent="0.2">
      <c r="A16" s="200"/>
      <c r="B16" s="199"/>
      <c r="C16" s="199"/>
      <c r="D16" s="199"/>
      <c r="E16" s="201" t="s">
        <v>8</v>
      </c>
      <c r="F16"/>
      <c r="G16"/>
      <c r="H16"/>
      <c r="I16"/>
    </row>
    <row r="17" spans="1:67" s="191" customFormat="1" ht="18.75" x14ac:dyDescent="0.2">
      <c r="A17" s="199"/>
      <c r="B17" s="199"/>
      <c r="C17" s="199"/>
      <c r="D17" s="199"/>
      <c r="E17" s="165" t="s">
        <v>1228</v>
      </c>
      <c r="F17"/>
      <c r="G17"/>
      <c r="H17"/>
      <c r="I17"/>
      <c r="K17" s="192"/>
      <c r="L17" s="192"/>
    </row>
    <row r="18" spans="1:67" s="17" customFormat="1" ht="75" x14ac:dyDescent="0.3">
      <c r="A18" s="15">
        <v>1</v>
      </c>
      <c r="B18" t="s">
        <v>31</v>
      </c>
      <c r="C18" t="s">
        <v>1163</v>
      </c>
      <c r="D18" t="s">
        <v>31</v>
      </c>
      <c r="E18" t="s">
        <v>987</v>
      </c>
      <c r="F18">
        <v>3642000</v>
      </c>
      <c r="G18" s="29"/>
      <c r="H18" t="s">
        <v>1886</v>
      </c>
      <c r="I18" s="211" t="s">
        <v>1971</v>
      </c>
      <c r="J18" s="39"/>
      <c r="K18" s="114"/>
      <c r="L18" s="114"/>
      <c r="M18" s="107"/>
    </row>
    <row r="19" spans="1:67" s="17" customFormat="1" ht="75" x14ac:dyDescent="0.3">
      <c r="A19" s="15">
        <v>2</v>
      </c>
      <c r="B19" t="s">
        <v>31</v>
      </c>
      <c r="C19" t="s">
        <v>1163</v>
      </c>
      <c r="D19" t="s">
        <v>31</v>
      </c>
      <c r="E19" t="s">
        <v>988</v>
      </c>
      <c r="F19">
        <v>6272000</v>
      </c>
      <c r="G19" s="29"/>
      <c r="H19" t="s">
        <v>1420</v>
      </c>
      <c r="I19" s="211" t="s">
        <v>1971</v>
      </c>
      <c r="J19" s="39"/>
      <c r="K19" s="114"/>
      <c r="L19" s="114"/>
      <c r="M19" s="107"/>
    </row>
    <row r="20" spans="1:67" s="17" customFormat="1" ht="18.75" x14ac:dyDescent="0.2">
      <c r="A20"/>
      <c r="B20"/>
      <c r="C20"/>
      <c r="D20"/>
      <c r="E20"/>
      <c r="F20"/>
      <c r="G20"/>
      <c r="H20"/>
      <c r="I20"/>
      <c r="K20" s="65"/>
      <c r="L20" s="65"/>
      <c r="M20" s="39"/>
    </row>
    <row r="21" spans="1:67" s="191" customFormat="1" ht="18.75" x14ac:dyDescent="0.2">
      <c r="A21"/>
      <c r="B21"/>
      <c r="C21" s="97"/>
      <c r="D21" s="97"/>
      <c r="E21"/>
      <c r="F21"/>
      <c r="G21"/>
      <c r="H21"/>
      <c r="I21" s="211"/>
      <c r="K21" s="192"/>
      <c r="L21" s="192"/>
    </row>
    <row r="22" spans="1:67" s="193" customFormat="1" ht="18.75" x14ac:dyDescent="0.2">
      <c r="A22">
        <f>+A19</f>
        <v>2</v>
      </c>
      <c r="B22"/>
      <c r="C22"/>
      <c r="D22"/>
      <c r="E22" t="s">
        <v>1173</v>
      </c>
      <c r="F22">
        <f>SUM(F18:F21)</f>
        <v>9914000</v>
      </c>
      <c r="G22">
        <f>SUM(G18:G21)</f>
        <v>0</v>
      </c>
      <c r="H22"/>
      <c r="I22">
        <f>SUM(H18:H21)</f>
        <v>0</v>
      </c>
      <c r="J22"/>
      <c r="M22"/>
    </row>
    <row r="23" spans="1:67" s="192" customFormat="1" ht="18.75" x14ac:dyDescent="0.2">
      <c r="A23">
        <f>+A22</f>
        <v>2</v>
      </c>
      <c r="B23"/>
      <c r="C23"/>
      <c r="D23"/>
      <c r="E23" t="s">
        <v>27</v>
      </c>
      <c r="F23">
        <f>+F22</f>
        <v>9914000</v>
      </c>
      <c r="G23"/>
      <c r="H23"/>
      <c r="I23"/>
      <c r="J23" s="194"/>
      <c r="K23"/>
      <c r="L23"/>
      <c r="M23"/>
    </row>
    <row r="24" spans="1:67" ht="18.75" x14ac:dyDescent="0.3">
      <c r="A24">
        <f>+A23+A15</f>
        <v>4</v>
      </c>
      <c r="E24" t="s">
        <v>51</v>
      </c>
      <c r="F24">
        <f>+F23+F15</f>
        <v>11178400</v>
      </c>
      <c r="J24" s="190"/>
    </row>
    <row r="25" spans="1:67" s="191" customFormat="1" ht="18.75" x14ac:dyDescent="0.2">
      <c r="A25"/>
      <c r="B25" s="192"/>
      <c r="C25" s="192"/>
      <c r="D25" s="192"/>
      <c r="E25"/>
      <c r="F25"/>
      <c r="G25"/>
      <c r="H25"/>
      <c r="I25"/>
    </row>
    <row r="26" spans="1:67" s="191" customFormat="1" ht="18.75" x14ac:dyDescent="0.2">
      <c r="A26"/>
      <c r="B26" s="192"/>
      <c r="C26" s="192"/>
      <c r="D26" s="192"/>
      <c r="E26"/>
      <c r="F26"/>
      <c r="G26"/>
      <c r="H26"/>
      <c r="I26"/>
      <c r="J26"/>
      <c r="K26"/>
    </row>
    <row r="27" spans="1:67" ht="18.75" x14ac:dyDescent="0.3">
      <c r="J27" s="190"/>
    </row>
    <row r="28" spans="1:67" s="198" customFormat="1" ht="18.75" x14ac:dyDescent="0.3">
      <c r="A28"/>
      <c r="B28"/>
      <c r="C28"/>
      <c r="D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</row>
    <row r="29" spans="1:67" s="198" customFormat="1" ht="18.75" x14ac:dyDescent="0.3">
      <c r="A29"/>
      <c r="B29"/>
      <c r="C29"/>
      <c r="D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0" spans="1:67" s="198" customFormat="1" ht="18.75" x14ac:dyDescent="0.3">
      <c r="A30"/>
      <c r="B30"/>
      <c r="C30"/>
      <c r="D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</row>
    <row r="31" spans="1:67" s="198" customFormat="1" ht="18.75" x14ac:dyDescent="0.3">
      <c r="A31"/>
      <c r="B31"/>
      <c r="C31"/>
      <c r="D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</sheetData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  <rowBreaks count="1" manualBreakCount="1">
    <brk id="18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O23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I11" sqref="I11:I12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9.42578125" customWidth="1"/>
    <col min="6" max="6" width="17.42578125" customWidth="1"/>
    <col min="7" max="7" width="12" customWidth="1"/>
    <col min="8" max="8" width="24.5703125" bestFit="1" customWidth="1"/>
    <col min="9" max="9" width="30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31</v>
      </c>
    </row>
    <row r="9" spans="1:13" s="191" customFormat="1" ht="18.75" x14ac:dyDescent="0.2">
      <c r="A9" s="200"/>
      <c r="B9" s="199"/>
      <c r="C9" s="199"/>
      <c r="D9" s="199"/>
      <c r="E9" s="201" t="s">
        <v>8</v>
      </c>
      <c r="F9"/>
      <c r="G9"/>
      <c r="H9"/>
      <c r="I9"/>
    </row>
    <row r="10" spans="1:13" s="191" customFormat="1" ht="18.75" x14ac:dyDescent="0.2">
      <c r="A10" s="199"/>
      <c r="B10" s="199"/>
      <c r="C10" s="199"/>
      <c r="D10" s="199"/>
      <c r="E10" s="165" t="s">
        <v>1228</v>
      </c>
      <c r="F10"/>
      <c r="G10"/>
      <c r="H10"/>
      <c r="I10"/>
      <c r="K10" s="192"/>
      <c r="L10" s="192"/>
    </row>
    <row r="11" spans="1:13" s="17" customFormat="1" ht="18.75" x14ac:dyDescent="0.3">
      <c r="A11" s="97">
        <v>1</v>
      </c>
      <c r="B11" t="s">
        <v>31</v>
      </c>
      <c r="C11" t="s">
        <v>1163</v>
      </c>
      <c r="D11" t="s">
        <v>31</v>
      </c>
      <c r="E11" t="s">
        <v>987</v>
      </c>
      <c r="F11">
        <v>3642000</v>
      </c>
      <c r="G11" s="29"/>
      <c r="H11" t="s">
        <v>1971</v>
      </c>
      <c r="I11"/>
      <c r="J11" s="39"/>
      <c r="K11" s="114"/>
      <c r="L11" s="114"/>
      <c r="M11" s="107"/>
    </row>
    <row r="12" spans="1:13" s="17" customFormat="1" ht="93.75" x14ac:dyDescent="0.3">
      <c r="A12" s="97">
        <v>2</v>
      </c>
      <c r="B12" t="s">
        <v>31</v>
      </c>
      <c r="C12" t="s">
        <v>1163</v>
      </c>
      <c r="D12" t="s">
        <v>31</v>
      </c>
      <c r="E12" t="s">
        <v>988</v>
      </c>
      <c r="F12">
        <v>6272000</v>
      </c>
      <c r="G12" s="29"/>
      <c r="H12" s="211" t="s">
        <v>1971</v>
      </c>
      <c r="I12" s="211"/>
      <c r="J12" s="39"/>
      <c r="K12" s="114"/>
      <c r="L12" s="114"/>
      <c r="M12" s="107"/>
    </row>
    <row r="13" spans="1:13" s="17" customFormat="1" ht="18.75" x14ac:dyDescent="0.2">
      <c r="A13"/>
      <c r="B13"/>
      <c r="C13"/>
      <c r="D13"/>
      <c r="E13"/>
      <c r="F13"/>
      <c r="G13"/>
      <c r="H13"/>
      <c r="I13"/>
      <c r="K13" s="65"/>
      <c r="L13" s="65"/>
      <c r="M13" s="39"/>
    </row>
    <row r="14" spans="1:13" s="191" customFormat="1" ht="18.75" x14ac:dyDescent="0.2">
      <c r="A14"/>
      <c r="B14"/>
      <c r="C14" s="97"/>
      <c r="D14" s="97"/>
      <c r="E14"/>
      <c r="F14"/>
      <c r="G14"/>
      <c r="H14"/>
      <c r="I14" s="211"/>
      <c r="K14" s="192"/>
      <c r="L14" s="192"/>
    </row>
    <row r="15" spans="1:13" s="193" customFormat="1" ht="18.75" x14ac:dyDescent="0.2">
      <c r="A15">
        <f>+A12</f>
        <v>2</v>
      </c>
      <c r="B15"/>
      <c r="C15"/>
      <c r="D15"/>
      <c r="E15" t="s">
        <v>1173</v>
      </c>
      <c r="F15">
        <f>SUM(F11:F14)</f>
        <v>9914000</v>
      </c>
      <c r="G15">
        <f>SUM(G11:G14)</f>
        <v>0</v>
      </c>
      <c r="H15"/>
      <c r="I15">
        <f>SUM(H11:H14)</f>
        <v>0</v>
      </c>
      <c r="J15"/>
      <c r="M15"/>
    </row>
    <row r="16" spans="1:13" ht="18.75" x14ac:dyDescent="0.3">
      <c r="A16">
        <f>+A15</f>
        <v>2</v>
      </c>
      <c r="E16" t="s">
        <v>51</v>
      </c>
      <c r="F16">
        <f>+F15</f>
        <v>9914000</v>
      </c>
      <c r="J16" s="190"/>
    </row>
    <row r="17" spans="1:67" s="191" customFormat="1" ht="18.75" x14ac:dyDescent="0.2">
      <c r="A17"/>
      <c r="B17" s="192"/>
      <c r="C17" s="192"/>
      <c r="D17" s="192"/>
      <c r="E17"/>
      <c r="F17"/>
      <c r="G17"/>
      <c r="H17"/>
      <c r="I17"/>
    </row>
    <row r="18" spans="1:67" s="191" customFormat="1" ht="18.75" x14ac:dyDescent="0.2">
      <c r="A18"/>
      <c r="B18" s="192"/>
      <c r="C18" s="192"/>
      <c r="D18" s="192"/>
      <c r="E18"/>
      <c r="F18"/>
      <c r="G18"/>
      <c r="H18"/>
      <c r="I18"/>
      <c r="J18"/>
      <c r="K18"/>
    </row>
    <row r="19" spans="1:67" ht="18.75" x14ac:dyDescent="0.3">
      <c r="J19" s="190"/>
    </row>
    <row r="20" spans="1:67" s="198" customFormat="1" ht="18.75" x14ac:dyDescent="0.3">
      <c r="A20"/>
      <c r="B20"/>
      <c r="C20"/>
      <c r="D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</row>
    <row r="21" spans="1:67" s="198" customFormat="1" ht="18.75" x14ac:dyDescent="0.3">
      <c r="A21"/>
      <c r="B21"/>
      <c r="C21"/>
      <c r="D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</row>
    <row r="22" spans="1:67" s="198" customFormat="1" ht="18.75" x14ac:dyDescent="0.3">
      <c r="A22"/>
      <c r="B22"/>
      <c r="C22"/>
      <c r="D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</row>
    <row r="23" spans="1:67" s="198" customFormat="1" ht="18.75" x14ac:dyDescent="0.3">
      <c r="A23"/>
      <c r="B23"/>
      <c r="C23"/>
      <c r="D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</row>
  </sheetData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70" orientation="landscape" blackAndWhite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 filterMode="1">
    <tabColor rgb="FF00B0F0"/>
  </sheetPr>
  <dimension ref="A1:IV132"/>
  <sheetViews>
    <sheetView view="pageBreakPreview" zoomScale="70" zoomScaleNormal="100" zoomScaleSheetLayoutView="70" workbookViewId="0">
      <pane ySplit="7" topLeftCell="A67" activePane="bottomLeft" state="frozen"/>
      <selection activeCell="K12" sqref="K12"/>
      <selection pane="bottomLeft" activeCell="A98" sqref="A98:IV98"/>
    </sheetView>
  </sheetViews>
  <sheetFormatPr defaultRowHeight="12.75" x14ac:dyDescent="0.2"/>
  <cols>
    <col min="1" max="1" width="6.5703125" customWidth="1"/>
    <col min="2" max="2" width="6.7109375" customWidth="1"/>
    <col min="3" max="3" width="7.42578125" customWidth="1"/>
    <col min="4" max="4" width="8.42578125" customWidth="1"/>
    <col min="5" max="5" width="64" customWidth="1"/>
    <col min="6" max="6" width="18.28515625" bestFit="1" customWidth="1"/>
    <col min="7" max="7" width="18.28515625" customWidth="1"/>
    <col min="8" max="8" width="23.5703125" customWidth="1"/>
    <col min="9" max="9" width="26.425781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B8" s="175"/>
      <c r="C8" s="175"/>
      <c r="D8" s="175"/>
      <c r="E8" s="176" t="s">
        <v>2</v>
      </c>
    </row>
    <row r="9" spans="1:13" ht="18.75" hidden="1" x14ac:dyDescent="0.3">
      <c r="B9" s="175"/>
      <c r="C9" s="175"/>
      <c r="D9" s="175"/>
      <c r="E9" s="15" t="s">
        <v>30</v>
      </c>
    </row>
    <row r="10" spans="1:13" ht="18.75" hidden="1" x14ac:dyDescent="0.3">
      <c r="B10" s="175"/>
      <c r="C10" s="175"/>
      <c r="D10" s="175"/>
      <c r="E10" s="165" t="s">
        <v>1228</v>
      </c>
    </row>
    <row r="11" spans="1:13" s="17" customFormat="1" ht="37.5" hidden="1" x14ac:dyDescent="0.2">
      <c r="A11">
        <v>1</v>
      </c>
      <c r="B11" t="s">
        <v>1267</v>
      </c>
      <c r="C11" s="97" t="s">
        <v>1236</v>
      </c>
      <c r="D11" t="s">
        <v>1267</v>
      </c>
      <c r="E11" t="s">
        <v>995</v>
      </c>
      <c r="F11">
        <v>880000</v>
      </c>
      <c r="G11"/>
      <c r="H11" t="s">
        <v>1657</v>
      </c>
      <c r="I11" t="s">
        <v>2235</v>
      </c>
      <c r="M11" s="39"/>
    </row>
    <row r="12" spans="1:13" s="17" customFormat="1" ht="56.25" hidden="1" x14ac:dyDescent="0.2">
      <c r="A12">
        <v>2</v>
      </c>
      <c r="B12" t="s">
        <v>1267</v>
      </c>
      <c r="C12" s="97" t="s">
        <v>1204</v>
      </c>
      <c r="D12" t="s">
        <v>1267</v>
      </c>
      <c r="E12" t="s">
        <v>1035</v>
      </c>
      <c r="F12">
        <v>20000000</v>
      </c>
      <c r="G12"/>
      <c r="H12" t="s">
        <v>1658</v>
      </c>
      <c r="I12" t="s">
        <v>2236</v>
      </c>
      <c r="K12" s="65"/>
      <c r="L12" s="65"/>
    </row>
    <row r="13" spans="1:13" s="17" customFormat="1" ht="37.5" hidden="1" x14ac:dyDescent="0.2">
      <c r="A13">
        <v>3</v>
      </c>
      <c r="B13" t="s">
        <v>1267</v>
      </c>
      <c r="C13" s="97" t="s">
        <v>1236</v>
      </c>
      <c r="D13" t="s">
        <v>1267</v>
      </c>
      <c r="E13" t="s">
        <v>1026</v>
      </c>
      <c r="F13">
        <v>11600000</v>
      </c>
      <c r="G13"/>
      <c r="H13" t="s">
        <v>1659</v>
      </c>
      <c r="I13" t="s">
        <v>1659</v>
      </c>
      <c r="K13" s="65"/>
      <c r="L13" s="65"/>
    </row>
    <row r="14" spans="1:13" s="17" customFormat="1" ht="56.25" hidden="1" x14ac:dyDescent="0.2">
      <c r="A14">
        <v>4</v>
      </c>
      <c r="B14" t="s">
        <v>1267</v>
      </c>
      <c r="C14" s="97" t="s">
        <v>1238</v>
      </c>
      <c r="D14" t="s">
        <v>1267</v>
      </c>
      <c r="E14" t="s">
        <v>1273</v>
      </c>
      <c r="F14">
        <v>9440000</v>
      </c>
      <c r="G14"/>
      <c r="H14" t="s">
        <v>1660</v>
      </c>
      <c r="I14" t="s">
        <v>2237</v>
      </c>
      <c r="K14" s="65"/>
      <c r="L14" s="65"/>
    </row>
    <row r="15" spans="1:13" s="17" customFormat="1" ht="56.25" hidden="1" x14ac:dyDescent="0.2">
      <c r="A15">
        <v>5</v>
      </c>
      <c r="B15" t="s">
        <v>1267</v>
      </c>
      <c r="C15" s="97" t="s">
        <v>1238</v>
      </c>
      <c r="D15" t="s">
        <v>28</v>
      </c>
      <c r="E15" t="s">
        <v>1274</v>
      </c>
      <c r="F15">
        <v>67200000</v>
      </c>
      <c r="G15"/>
      <c r="H15" t="s">
        <v>1661</v>
      </c>
      <c r="I15" t="s">
        <v>2237</v>
      </c>
      <c r="K15" s="65"/>
      <c r="L15" s="65"/>
    </row>
    <row r="16" spans="1:13" hidden="1" x14ac:dyDescent="0.2">
      <c r="A16">
        <v>6</v>
      </c>
      <c r="B16" t="s">
        <v>1267</v>
      </c>
      <c r="C16" t="s">
        <v>1204</v>
      </c>
      <c r="D16" t="s">
        <v>28</v>
      </c>
      <c r="E16" t="s">
        <v>1281</v>
      </c>
      <c r="F16">
        <v>71600000</v>
      </c>
      <c r="I16" t="s">
        <v>2238</v>
      </c>
    </row>
    <row r="17" spans="1:13" s="17" customFormat="1" ht="37.5" hidden="1" x14ac:dyDescent="0.2">
      <c r="A17">
        <v>7</v>
      </c>
      <c r="B17" t="s">
        <v>1267</v>
      </c>
      <c r="C17" s="97" t="s">
        <v>1236</v>
      </c>
      <c r="D17" t="s">
        <v>1267</v>
      </c>
      <c r="E17" t="s">
        <v>1023</v>
      </c>
      <c r="F17">
        <v>7870000</v>
      </c>
      <c r="G17"/>
      <c r="H17" t="s">
        <v>1662</v>
      </c>
      <c r="I17" t="s">
        <v>2239</v>
      </c>
      <c r="K17" s="65"/>
      <c r="L17" s="65"/>
    </row>
    <row r="18" spans="1:13" s="191" customFormat="1" ht="18.75" hidden="1" x14ac:dyDescent="0.2">
      <c r="A18">
        <v>8</v>
      </c>
      <c r="B18" t="s">
        <v>2</v>
      </c>
      <c r="C18" t="s">
        <v>1275</v>
      </c>
      <c r="D18" t="s">
        <v>31</v>
      </c>
      <c r="E18" t="s">
        <v>1042</v>
      </c>
      <c r="F18">
        <v>458937900</v>
      </c>
      <c r="G18"/>
      <c r="H18" t="s">
        <v>1663</v>
      </c>
      <c r="I18" t="s">
        <v>1285</v>
      </c>
    </row>
    <row r="19" spans="1:13" s="17" customFormat="1" ht="56.25" hidden="1" x14ac:dyDescent="0.2">
      <c r="A19">
        <v>9</v>
      </c>
      <c r="B19" s="97" t="s">
        <v>1269</v>
      </c>
      <c r="C19" s="97" t="s">
        <v>1236</v>
      </c>
      <c r="D19" t="s">
        <v>1269</v>
      </c>
      <c r="E19" t="s">
        <v>996</v>
      </c>
      <c r="F19">
        <v>260000</v>
      </c>
      <c r="G19"/>
      <c r="H19" t="s">
        <v>1664</v>
      </c>
      <c r="I19" t="s">
        <v>2240</v>
      </c>
      <c r="M19" s="39"/>
    </row>
    <row r="20" spans="1:13" s="17" customFormat="1" ht="37.5" hidden="1" x14ac:dyDescent="0.2">
      <c r="A20">
        <v>10</v>
      </c>
      <c r="B20" t="s">
        <v>1269</v>
      </c>
      <c r="C20" s="97" t="s">
        <v>1236</v>
      </c>
      <c r="D20" t="s">
        <v>1269</v>
      </c>
      <c r="E20" t="s">
        <v>997</v>
      </c>
      <c r="F20">
        <v>45000</v>
      </c>
      <c r="G20"/>
      <c r="H20" t="s">
        <v>1664</v>
      </c>
      <c r="I20" t="s">
        <v>2241</v>
      </c>
      <c r="M20" s="39"/>
    </row>
    <row r="21" spans="1:13" s="17" customFormat="1" ht="37.5" hidden="1" x14ac:dyDescent="0.2">
      <c r="A21">
        <v>11</v>
      </c>
      <c r="B21" t="s">
        <v>1269</v>
      </c>
      <c r="C21" s="97" t="s">
        <v>1236</v>
      </c>
      <c r="D21" t="s">
        <v>1269</v>
      </c>
      <c r="E21" t="s">
        <v>1001</v>
      </c>
      <c r="F21">
        <v>52000</v>
      </c>
      <c r="G21"/>
      <c r="H21" t="s">
        <v>1664</v>
      </c>
      <c r="I21" t="s">
        <v>2242</v>
      </c>
      <c r="M21" s="39"/>
    </row>
    <row r="22" spans="1:13" s="17" customFormat="1" ht="63.75" hidden="1" customHeight="1" x14ac:dyDescent="0.2">
      <c r="A22">
        <v>12</v>
      </c>
      <c r="B22" t="s">
        <v>1268</v>
      </c>
      <c r="C22" s="97" t="s">
        <v>1236</v>
      </c>
      <c r="D22" t="s">
        <v>1268</v>
      </c>
      <c r="E22" t="s">
        <v>990</v>
      </c>
      <c r="F22">
        <v>209000</v>
      </c>
      <c r="G22"/>
      <c r="H22" t="s">
        <v>1665</v>
      </c>
      <c r="I22" t="s">
        <v>2243</v>
      </c>
      <c r="M22" s="39"/>
    </row>
    <row r="23" spans="1:13" s="17" customFormat="1" ht="37.5" hidden="1" x14ac:dyDescent="0.2">
      <c r="A23">
        <v>13</v>
      </c>
      <c r="B23" t="s">
        <v>1268</v>
      </c>
      <c r="C23" s="97" t="s">
        <v>1236</v>
      </c>
      <c r="D23" t="s">
        <v>1268</v>
      </c>
      <c r="E23" t="s">
        <v>991</v>
      </c>
      <c r="F23">
        <v>720000</v>
      </c>
      <c r="G23"/>
      <c r="H23" t="s">
        <v>1666</v>
      </c>
      <c r="I23" t="s">
        <v>2244</v>
      </c>
      <c r="M23" s="39"/>
    </row>
    <row r="24" spans="1:13" s="17" customFormat="1" ht="37.5" hidden="1" x14ac:dyDescent="0.2">
      <c r="A24">
        <v>14</v>
      </c>
      <c r="B24" t="s">
        <v>1268</v>
      </c>
      <c r="C24" s="97" t="s">
        <v>1236</v>
      </c>
      <c r="D24" t="s">
        <v>1268</v>
      </c>
      <c r="E24" t="s">
        <v>992</v>
      </c>
      <c r="F24">
        <v>159000</v>
      </c>
      <c r="G24"/>
      <c r="H24" t="s">
        <v>1667</v>
      </c>
      <c r="I24" t="s">
        <v>2245</v>
      </c>
      <c r="M24" s="39"/>
    </row>
    <row r="25" spans="1:13" s="17" customFormat="1" ht="37.5" hidden="1" x14ac:dyDescent="0.2">
      <c r="A25">
        <v>15</v>
      </c>
      <c r="B25" t="s">
        <v>1268</v>
      </c>
      <c r="C25" s="97" t="s">
        <v>1236</v>
      </c>
      <c r="D25" t="s">
        <v>1268</v>
      </c>
      <c r="E25" t="s">
        <v>993</v>
      </c>
      <c r="F25">
        <v>600000</v>
      </c>
      <c r="G25"/>
      <c r="H25" t="s">
        <v>1668</v>
      </c>
      <c r="I25" t="s">
        <v>2246</v>
      </c>
      <c r="M25" s="39"/>
    </row>
    <row r="26" spans="1:13" s="17" customFormat="1" ht="37.5" hidden="1" x14ac:dyDescent="0.2">
      <c r="A26">
        <v>16</v>
      </c>
      <c r="B26" t="s">
        <v>1268</v>
      </c>
      <c r="C26" s="97" t="s">
        <v>1236</v>
      </c>
      <c r="D26" t="s">
        <v>1268</v>
      </c>
      <c r="E26" t="s">
        <v>994</v>
      </c>
      <c r="F26">
        <v>330000</v>
      </c>
      <c r="G26"/>
      <c r="H26" t="s">
        <v>1668</v>
      </c>
      <c r="I26" t="s">
        <v>2243</v>
      </c>
      <c r="M26" s="39"/>
    </row>
    <row r="27" spans="1:13" s="17" customFormat="1" ht="37.5" hidden="1" x14ac:dyDescent="0.2">
      <c r="A27">
        <v>17</v>
      </c>
      <c r="B27" t="s">
        <v>1268</v>
      </c>
      <c r="C27" s="97" t="s">
        <v>1236</v>
      </c>
      <c r="D27" t="s">
        <v>1268</v>
      </c>
      <c r="E27" t="s">
        <v>998</v>
      </c>
      <c r="F27">
        <v>50000</v>
      </c>
      <c r="G27"/>
      <c r="H27" t="s">
        <v>1667</v>
      </c>
      <c r="I27" t="s">
        <v>2245</v>
      </c>
      <c r="M27" s="39"/>
    </row>
    <row r="28" spans="1:13" s="17" customFormat="1" ht="37.5" hidden="1" x14ac:dyDescent="0.2">
      <c r="A28">
        <v>18</v>
      </c>
      <c r="B28" t="s">
        <v>1268</v>
      </c>
      <c r="C28" s="97" t="s">
        <v>1236</v>
      </c>
      <c r="D28" t="s">
        <v>1268</v>
      </c>
      <c r="E28" t="s">
        <v>999</v>
      </c>
      <c r="F28">
        <v>220000</v>
      </c>
      <c r="G28"/>
      <c r="H28" t="s">
        <v>1666</v>
      </c>
      <c r="I28" t="s">
        <v>2244</v>
      </c>
      <c r="M28" s="39"/>
    </row>
    <row r="29" spans="1:13" s="17" customFormat="1" ht="37.5" hidden="1" x14ac:dyDescent="0.2">
      <c r="A29">
        <v>19</v>
      </c>
      <c r="B29" t="s">
        <v>1268</v>
      </c>
      <c r="C29" s="97" t="s">
        <v>1236</v>
      </c>
      <c r="D29" t="s">
        <v>1268</v>
      </c>
      <c r="E29" t="s">
        <v>1000</v>
      </c>
      <c r="F29">
        <v>102000</v>
      </c>
      <c r="G29"/>
      <c r="H29" t="s">
        <v>1667</v>
      </c>
      <c r="I29" t="s">
        <v>2245</v>
      </c>
      <c r="M29" s="39"/>
    </row>
    <row r="30" spans="1:13" s="13" customFormat="1" ht="18.75" hidden="1" x14ac:dyDescent="0.3">
      <c r="A30"/>
      <c r="B30"/>
      <c r="C30" s="97"/>
      <c r="D30"/>
      <c r="E30" t="s">
        <v>1005</v>
      </c>
      <c r="F30">
        <v>0</v>
      </c>
      <c r="G30"/>
      <c r="H30"/>
      <c r="I30"/>
      <c r="J30" s="38"/>
      <c r="K30" s="113"/>
      <c r="L30" s="113"/>
      <c r="M30" s="107"/>
    </row>
    <row r="31" spans="1:13" s="13" customFormat="1" ht="37.5" x14ac:dyDescent="0.3">
      <c r="A31">
        <v>20</v>
      </c>
      <c r="B31" t="s">
        <v>1268</v>
      </c>
      <c r="C31" s="97" t="s">
        <v>1168</v>
      </c>
      <c r="D31" t="s">
        <v>1268</v>
      </c>
      <c r="E31" t="s">
        <v>1006</v>
      </c>
      <c r="F31">
        <v>12880000</v>
      </c>
      <c r="G31"/>
      <c r="H31" t="s">
        <v>1669</v>
      </c>
      <c r="I31" t="s">
        <v>1669</v>
      </c>
      <c r="J31" s="38"/>
      <c r="K31" s="113"/>
      <c r="L31" s="113"/>
      <c r="M31" s="107"/>
    </row>
    <row r="32" spans="1:13" s="13" customFormat="1" ht="37.5" hidden="1" x14ac:dyDescent="0.3">
      <c r="A32">
        <v>21</v>
      </c>
      <c r="B32" t="s">
        <v>1268</v>
      </c>
      <c r="C32" s="97" t="s">
        <v>1168</v>
      </c>
      <c r="D32" t="s">
        <v>1268</v>
      </c>
      <c r="E32" t="s">
        <v>1007</v>
      </c>
      <c r="F32">
        <v>10750000</v>
      </c>
      <c r="G32"/>
      <c r="H32" t="s">
        <v>1669</v>
      </c>
      <c r="I32" t="s">
        <v>2247</v>
      </c>
      <c r="J32" s="38"/>
      <c r="K32" s="113"/>
      <c r="L32" s="113"/>
      <c r="M32" s="107"/>
    </row>
    <row r="33" spans="1:13" s="13" customFormat="1" ht="18.75" hidden="1" x14ac:dyDescent="0.3">
      <c r="A33">
        <v>22</v>
      </c>
      <c r="B33" t="s">
        <v>1270</v>
      </c>
      <c r="C33" t="s">
        <v>1168</v>
      </c>
      <c r="D33" t="s">
        <v>1270</v>
      </c>
      <c r="E33" t="s">
        <v>1008</v>
      </c>
      <c r="F33">
        <v>215000000</v>
      </c>
      <c r="G33"/>
      <c r="H33" t="s">
        <v>1669</v>
      </c>
      <c r="I33" t="s">
        <v>2248</v>
      </c>
      <c r="J33" s="38"/>
      <c r="K33" s="113"/>
      <c r="L33" s="113"/>
      <c r="M33" s="107"/>
    </row>
    <row r="34" spans="1:13" s="13" customFormat="1" ht="18.75" hidden="1" x14ac:dyDescent="0.3">
      <c r="A34">
        <v>23</v>
      </c>
      <c r="B34" t="s">
        <v>1270</v>
      </c>
      <c r="C34" t="s">
        <v>1168</v>
      </c>
      <c r="D34" t="s">
        <v>1270</v>
      </c>
      <c r="E34" t="s">
        <v>1009</v>
      </c>
      <c r="F34">
        <v>108040000</v>
      </c>
      <c r="G34"/>
      <c r="H34" t="s">
        <v>1670</v>
      </c>
      <c r="I34" t="s">
        <v>2249</v>
      </c>
      <c r="J34" s="38"/>
      <c r="K34" s="113"/>
      <c r="L34" s="113"/>
      <c r="M34" s="107"/>
    </row>
    <row r="35" spans="1:13" s="13" customFormat="1" ht="18.75" hidden="1" x14ac:dyDescent="0.3">
      <c r="A35"/>
      <c r="B35"/>
      <c r="C35"/>
      <c r="D35"/>
      <c r="E35" t="s">
        <v>1004</v>
      </c>
      <c r="F35"/>
      <c r="G35"/>
      <c r="H35"/>
      <c r="I35"/>
      <c r="J35" s="38"/>
      <c r="K35" s="113"/>
      <c r="L35" s="113"/>
      <c r="M35" s="107"/>
    </row>
    <row r="36" spans="1:13" s="13" customFormat="1" ht="18.75" hidden="1" x14ac:dyDescent="0.3">
      <c r="A36">
        <v>24</v>
      </c>
      <c r="B36" t="s">
        <v>1270</v>
      </c>
      <c r="C36" t="s">
        <v>1168</v>
      </c>
      <c r="D36" t="s">
        <v>1270</v>
      </c>
      <c r="E36" t="s">
        <v>1271</v>
      </c>
      <c r="F36">
        <v>73920000</v>
      </c>
      <c r="G36"/>
      <c r="H36" t="s">
        <v>1669</v>
      </c>
      <c r="I36" t="s">
        <v>1669</v>
      </c>
      <c r="J36" s="38"/>
      <c r="K36" s="113"/>
      <c r="L36" s="113"/>
      <c r="M36" s="107"/>
    </row>
    <row r="37" spans="1:13" s="13" customFormat="1" ht="18.75" hidden="1" x14ac:dyDescent="0.3">
      <c r="A37">
        <v>25</v>
      </c>
      <c r="B37" t="s">
        <v>1270</v>
      </c>
      <c r="C37" t="s">
        <v>1168</v>
      </c>
      <c r="D37" t="s">
        <v>1270</v>
      </c>
      <c r="E37" t="s">
        <v>1272</v>
      </c>
      <c r="F37">
        <v>7920000</v>
      </c>
      <c r="G37"/>
      <c r="H37" t="s">
        <v>1670</v>
      </c>
      <c r="I37" t="s">
        <v>2250</v>
      </c>
      <c r="J37" s="38"/>
      <c r="K37" s="113"/>
      <c r="L37" s="113"/>
      <c r="M37" s="107"/>
    </row>
    <row r="38" spans="1:13" s="17" customFormat="1" ht="37.5" hidden="1" x14ac:dyDescent="0.2">
      <c r="A38">
        <v>26</v>
      </c>
      <c r="B38" t="s">
        <v>1270</v>
      </c>
      <c r="C38" s="97" t="s">
        <v>1236</v>
      </c>
      <c r="D38" t="s">
        <v>1270</v>
      </c>
      <c r="E38" t="s">
        <v>1003</v>
      </c>
      <c r="F38">
        <v>562600</v>
      </c>
      <c r="G38"/>
      <c r="H38" t="s">
        <v>1670</v>
      </c>
      <c r="I38" t="s">
        <v>2251</v>
      </c>
      <c r="M38" s="39"/>
    </row>
    <row r="39" spans="1:13" s="13" customFormat="1" ht="18.75" hidden="1" x14ac:dyDescent="0.3">
      <c r="A39"/>
      <c r="B39"/>
      <c r="C39"/>
      <c r="D39"/>
      <c r="E39" t="s">
        <v>1011</v>
      </c>
      <c r="F39">
        <v>0</v>
      </c>
      <c r="G39"/>
      <c r="H39"/>
      <c r="I39"/>
      <c r="J39" s="38"/>
      <c r="K39" s="113"/>
      <c r="L39" s="113"/>
      <c r="M39" s="107"/>
    </row>
    <row r="40" spans="1:13" s="13" customFormat="1" ht="18.75" hidden="1" x14ac:dyDescent="0.3">
      <c r="A40">
        <v>27</v>
      </c>
      <c r="B40" t="s">
        <v>1270</v>
      </c>
      <c r="C40" t="s">
        <v>1279</v>
      </c>
      <c r="D40" t="s">
        <v>13</v>
      </c>
      <c r="E40" t="s">
        <v>1012</v>
      </c>
      <c r="F40">
        <v>3800000</v>
      </c>
      <c r="G40"/>
      <c r="H40" t="s">
        <v>1287</v>
      </c>
      <c r="I40" t="s">
        <v>1287</v>
      </c>
      <c r="J40" s="38"/>
      <c r="K40" s="113"/>
      <c r="L40" s="113"/>
      <c r="M40" s="107"/>
    </row>
    <row r="41" spans="1:13" s="13" customFormat="1" ht="37.5" hidden="1" x14ac:dyDescent="0.3">
      <c r="A41">
        <v>28</v>
      </c>
      <c r="B41" t="s">
        <v>1270</v>
      </c>
      <c r="C41" s="97" t="s">
        <v>1168</v>
      </c>
      <c r="D41" t="s">
        <v>13</v>
      </c>
      <c r="E41" t="s">
        <v>1013</v>
      </c>
      <c r="F41">
        <v>50000</v>
      </c>
      <c r="G41"/>
      <c r="H41" t="s">
        <v>1287</v>
      </c>
      <c r="I41" t="s">
        <v>1287</v>
      </c>
      <c r="J41" s="38"/>
      <c r="K41" s="113"/>
      <c r="L41" s="113"/>
      <c r="M41" s="107"/>
    </row>
    <row r="42" spans="1:13" s="13" customFormat="1" ht="75" hidden="1" x14ac:dyDescent="0.3">
      <c r="A42">
        <v>29</v>
      </c>
      <c r="B42" t="s">
        <v>1270</v>
      </c>
      <c r="C42" s="97" t="s">
        <v>1279</v>
      </c>
      <c r="D42" t="s">
        <v>13</v>
      </c>
      <c r="E42" t="s">
        <v>1014</v>
      </c>
      <c r="F42">
        <v>1500000</v>
      </c>
      <c r="G42"/>
      <c r="H42" t="s">
        <v>1287</v>
      </c>
      <c r="I42" t="s">
        <v>1287</v>
      </c>
      <c r="J42" s="38"/>
      <c r="K42" s="113"/>
      <c r="L42" s="113"/>
      <c r="M42" s="107"/>
    </row>
    <row r="43" spans="1:13" s="13" customFormat="1" ht="18.75" hidden="1" x14ac:dyDescent="0.3">
      <c r="A43">
        <v>30</v>
      </c>
      <c r="B43" t="s">
        <v>1270</v>
      </c>
      <c r="C43" t="s">
        <v>1279</v>
      </c>
      <c r="D43" t="s">
        <v>13</v>
      </c>
      <c r="E43" t="s">
        <v>1015</v>
      </c>
      <c r="F43">
        <v>1700000</v>
      </c>
      <c r="G43"/>
      <c r="H43" t="s">
        <v>1287</v>
      </c>
      <c r="I43" t="s">
        <v>1287</v>
      </c>
      <c r="J43" s="38"/>
      <c r="K43" s="113"/>
      <c r="L43" s="113"/>
      <c r="M43" s="107"/>
    </row>
    <row r="44" spans="1:13" s="13" customFormat="1" ht="18.75" hidden="1" x14ac:dyDescent="0.3">
      <c r="A44">
        <v>31</v>
      </c>
      <c r="B44" t="s">
        <v>1270</v>
      </c>
      <c r="C44" t="s">
        <v>1279</v>
      </c>
      <c r="D44" t="s">
        <v>13</v>
      </c>
      <c r="E44" t="s">
        <v>1016</v>
      </c>
      <c r="F44">
        <v>2400000</v>
      </c>
      <c r="G44"/>
      <c r="H44" t="s">
        <v>1287</v>
      </c>
      <c r="I44" t="s">
        <v>1287</v>
      </c>
      <c r="J44" s="38"/>
      <c r="K44" s="113"/>
      <c r="L44" s="113"/>
      <c r="M44" s="107"/>
    </row>
    <row r="45" spans="1:13" s="13" customFormat="1" ht="37.5" hidden="1" x14ac:dyDescent="0.3">
      <c r="A45">
        <v>32</v>
      </c>
      <c r="B45" t="s">
        <v>1270</v>
      </c>
      <c r="C45" s="97" t="s">
        <v>1168</v>
      </c>
      <c r="D45" t="s">
        <v>13</v>
      </c>
      <c r="E45" t="s">
        <v>1017</v>
      </c>
      <c r="F45">
        <v>8550000</v>
      </c>
      <c r="G45"/>
      <c r="H45" t="s">
        <v>1287</v>
      </c>
      <c r="I45" t="s">
        <v>1287</v>
      </c>
      <c r="J45" s="38"/>
      <c r="K45" s="113"/>
      <c r="L45" s="113"/>
      <c r="M45" s="107"/>
    </row>
    <row r="46" spans="1:13" s="13" customFormat="1" ht="18.75" hidden="1" x14ac:dyDescent="0.3">
      <c r="A46">
        <v>33</v>
      </c>
      <c r="B46" t="s">
        <v>1270</v>
      </c>
      <c r="C46" t="s">
        <v>1279</v>
      </c>
      <c r="D46" t="s">
        <v>13</v>
      </c>
      <c r="E46" t="s">
        <v>1018</v>
      </c>
      <c r="F46">
        <v>8940000</v>
      </c>
      <c r="G46"/>
      <c r="H46" t="s">
        <v>1287</v>
      </c>
      <c r="I46" t="s">
        <v>1287</v>
      </c>
      <c r="J46" s="38"/>
      <c r="K46" s="113"/>
      <c r="L46" s="113"/>
      <c r="M46" s="107"/>
    </row>
    <row r="47" spans="1:13" s="13" customFormat="1" ht="18.75" hidden="1" x14ac:dyDescent="0.3">
      <c r="A47">
        <v>34</v>
      </c>
      <c r="B47" t="s">
        <v>1270</v>
      </c>
      <c r="C47" t="s">
        <v>1279</v>
      </c>
      <c r="D47" t="s">
        <v>13</v>
      </c>
      <c r="E47" t="s">
        <v>1019</v>
      </c>
      <c r="F47">
        <v>8940000</v>
      </c>
      <c r="G47"/>
      <c r="H47" t="s">
        <v>1287</v>
      </c>
      <c r="I47" t="s">
        <v>1287</v>
      </c>
      <c r="J47" s="38"/>
      <c r="K47" s="113"/>
      <c r="L47" s="113"/>
      <c r="M47" s="107"/>
    </row>
    <row r="48" spans="1:13" s="17" customFormat="1" ht="18.75" hidden="1" x14ac:dyDescent="0.2">
      <c r="A48">
        <v>35</v>
      </c>
      <c r="B48" t="s">
        <v>1270</v>
      </c>
      <c r="C48" t="s">
        <v>1279</v>
      </c>
      <c r="D48" t="s">
        <v>13</v>
      </c>
      <c r="E48" t="s">
        <v>1020</v>
      </c>
      <c r="F48">
        <v>4450000</v>
      </c>
      <c r="G48"/>
      <c r="H48" t="s">
        <v>1287</v>
      </c>
      <c r="I48" t="s">
        <v>1287</v>
      </c>
      <c r="K48" s="65"/>
      <c r="L48" s="65"/>
    </row>
    <row r="49" spans="1:12" s="17" customFormat="1" ht="18.75" hidden="1" x14ac:dyDescent="0.2">
      <c r="A49">
        <v>36</v>
      </c>
      <c r="B49" t="s">
        <v>1270</v>
      </c>
      <c r="C49" t="s">
        <v>1279</v>
      </c>
      <c r="D49" t="s">
        <v>13</v>
      </c>
      <c r="E49" t="s">
        <v>1021</v>
      </c>
      <c r="F49">
        <v>660000</v>
      </c>
      <c r="G49"/>
      <c r="H49" t="s">
        <v>1287</v>
      </c>
      <c r="I49" t="s">
        <v>1287</v>
      </c>
      <c r="K49" s="65"/>
      <c r="L49" s="65"/>
    </row>
    <row r="50" spans="1:12" s="17" customFormat="1" ht="18.75" hidden="1" x14ac:dyDescent="0.2">
      <c r="A50">
        <v>37</v>
      </c>
      <c r="B50" t="s">
        <v>1270</v>
      </c>
      <c r="C50" t="s">
        <v>1279</v>
      </c>
      <c r="D50" t="s">
        <v>13</v>
      </c>
      <c r="E50" t="s">
        <v>1022</v>
      </c>
      <c r="F50">
        <v>330000</v>
      </c>
      <c r="G50"/>
      <c r="H50" t="s">
        <v>1287</v>
      </c>
      <c r="I50" t="s">
        <v>1287</v>
      </c>
      <c r="K50" s="65"/>
      <c r="L50" s="65"/>
    </row>
    <row r="51" spans="1:12" s="17" customFormat="1" ht="37.5" hidden="1" x14ac:dyDescent="0.2">
      <c r="A51">
        <v>38</v>
      </c>
      <c r="B51" t="s">
        <v>1270</v>
      </c>
      <c r="C51" s="97" t="s">
        <v>1236</v>
      </c>
      <c r="D51" t="s">
        <v>1270</v>
      </c>
      <c r="E51" t="s">
        <v>1024</v>
      </c>
      <c r="F51">
        <v>6000000</v>
      </c>
      <c r="G51"/>
      <c r="H51" t="s">
        <v>1670</v>
      </c>
      <c r="I51" t="s">
        <v>1670</v>
      </c>
      <c r="K51" s="65"/>
      <c r="L51" s="65"/>
    </row>
    <row r="52" spans="1:12" s="17" customFormat="1" ht="37.5" hidden="1" x14ac:dyDescent="0.2">
      <c r="A52">
        <v>39</v>
      </c>
      <c r="B52" t="s">
        <v>1270</v>
      </c>
      <c r="C52" s="97" t="s">
        <v>1236</v>
      </c>
      <c r="D52" t="s">
        <v>1270</v>
      </c>
      <c r="E52" t="s">
        <v>1027</v>
      </c>
      <c r="F52">
        <v>5371200</v>
      </c>
      <c r="G52"/>
      <c r="H52" t="s">
        <v>1670</v>
      </c>
      <c r="I52" t="s">
        <v>2251</v>
      </c>
      <c r="K52" s="65"/>
      <c r="L52" s="65"/>
    </row>
    <row r="53" spans="1:12" s="13" customFormat="1" ht="75" hidden="1" x14ac:dyDescent="0.3">
      <c r="A53">
        <v>40</v>
      </c>
      <c r="B53" t="s">
        <v>1270</v>
      </c>
      <c r="C53" s="97" t="s">
        <v>1279</v>
      </c>
      <c r="D53" t="s">
        <v>13</v>
      </c>
      <c r="E53" t="s">
        <v>687</v>
      </c>
      <c r="F53">
        <v>4410000</v>
      </c>
      <c r="G53" s="237"/>
      <c r="H53" t="s">
        <v>1287</v>
      </c>
      <c r="I53" t="s">
        <v>1287</v>
      </c>
    </row>
    <row r="54" spans="1:12" s="13" customFormat="1" ht="75" hidden="1" x14ac:dyDescent="0.3">
      <c r="A54">
        <v>41</v>
      </c>
      <c r="B54" t="s">
        <v>1270</v>
      </c>
      <c r="C54" s="97" t="s">
        <v>1279</v>
      </c>
      <c r="D54" t="s">
        <v>13</v>
      </c>
      <c r="E54" t="s">
        <v>686</v>
      </c>
      <c r="F54">
        <v>3500000</v>
      </c>
      <c r="G54" s="237"/>
      <c r="H54" t="s">
        <v>1287</v>
      </c>
      <c r="I54" t="s">
        <v>1287</v>
      </c>
    </row>
    <row r="55" spans="1:12" s="13" customFormat="1" ht="75" hidden="1" x14ac:dyDescent="0.3">
      <c r="A55">
        <v>42</v>
      </c>
      <c r="B55" t="s">
        <v>1270</v>
      </c>
      <c r="C55" s="97" t="s">
        <v>1279</v>
      </c>
      <c r="D55" t="s">
        <v>13</v>
      </c>
      <c r="E55" t="s">
        <v>683</v>
      </c>
      <c r="F55">
        <v>10200000</v>
      </c>
      <c r="G55" s="237"/>
      <c r="H55" t="s">
        <v>1287</v>
      </c>
      <c r="I55" t="s">
        <v>1287</v>
      </c>
    </row>
    <row r="56" spans="1:12" s="13" customFormat="1" ht="75" hidden="1" x14ac:dyDescent="0.3">
      <c r="A56">
        <v>43</v>
      </c>
      <c r="B56" t="s">
        <v>1270</v>
      </c>
      <c r="C56" s="97" t="s">
        <v>1279</v>
      </c>
      <c r="D56" t="s">
        <v>13</v>
      </c>
      <c r="E56" t="s">
        <v>684</v>
      </c>
      <c r="F56">
        <v>8500000</v>
      </c>
      <c r="G56" s="237"/>
      <c r="H56" t="s">
        <v>1287</v>
      </c>
      <c r="I56" t="s">
        <v>1287</v>
      </c>
    </row>
    <row r="57" spans="1:12" s="13" customFormat="1" ht="18.75" hidden="1" x14ac:dyDescent="0.3">
      <c r="A57">
        <v>44</v>
      </c>
      <c r="B57" t="s">
        <v>1270</v>
      </c>
      <c r="C57" t="s">
        <v>1280</v>
      </c>
      <c r="D57" t="s">
        <v>46</v>
      </c>
      <c r="E57" t="s">
        <v>829</v>
      </c>
      <c r="F57">
        <v>13200000</v>
      </c>
      <c r="G57"/>
      <c r="H57" t="s">
        <v>1670</v>
      </c>
      <c r="I57" t="s">
        <v>2252</v>
      </c>
    </row>
    <row r="58" spans="1:12" s="13" customFormat="1" ht="75" hidden="1" x14ac:dyDescent="0.3">
      <c r="A58">
        <v>45</v>
      </c>
      <c r="B58" t="s">
        <v>1270</v>
      </c>
      <c r="C58" s="97" t="s">
        <v>1279</v>
      </c>
      <c r="D58" t="s">
        <v>13</v>
      </c>
      <c r="E58" t="s">
        <v>685</v>
      </c>
      <c r="F58">
        <v>13400000</v>
      </c>
      <c r="G58" s="237"/>
      <c r="H58" t="s">
        <v>1287</v>
      </c>
      <c r="I58" t="s">
        <v>1287</v>
      </c>
    </row>
    <row r="59" spans="1:12" ht="75" hidden="1" x14ac:dyDescent="0.2">
      <c r="A59">
        <v>46</v>
      </c>
      <c r="B59" t="s">
        <v>1270</v>
      </c>
      <c r="C59" s="97" t="s">
        <v>1279</v>
      </c>
      <c r="D59" t="s">
        <v>28</v>
      </c>
      <c r="E59" t="s">
        <v>1281</v>
      </c>
      <c r="F59">
        <v>54000000</v>
      </c>
      <c r="H59" t="s">
        <v>1671</v>
      </c>
      <c r="I59" t="s">
        <v>2253</v>
      </c>
    </row>
    <row r="60" spans="1:12" s="17" customFormat="1" ht="18.75" hidden="1" x14ac:dyDescent="0.2">
      <c r="A60">
        <v>47</v>
      </c>
      <c r="B60" t="s">
        <v>1270</v>
      </c>
      <c r="C60" t="s">
        <v>1191</v>
      </c>
      <c r="D60" t="s">
        <v>1220</v>
      </c>
      <c r="E60" t="s">
        <v>754</v>
      </c>
      <c r="F60">
        <v>1580000</v>
      </c>
      <c r="G60"/>
      <c r="H60" t="s">
        <v>1611</v>
      </c>
      <c r="I60" t="s">
        <v>2254</v>
      </c>
      <c r="J60" s="65"/>
      <c r="K60" s="65"/>
      <c r="L60" s="39"/>
    </row>
    <row r="61" spans="1:12" s="17" customFormat="1" ht="18.75" hidden="1" x14ac:dyDescent="0.2">
      <c r="A61"/>
      <c r="B61" t="s">
        <v>1270</v>
      </c>
      <c r="C61" t="s">
        <v>1168</v>
      </c>
      <c r="D61" t="s">
        <v>1220</v>
      </c>
      <c r="E61" t="s">
        <v>755</v>
      </c>
      <c r="F61"/>
      <c r="G61"/>
      <c r="H61" t="s">
        <v>1612</v>
      </c>
      <c r="I61"/>
      <c r="J61" s="65"/>
      <c r="K61" s="65"/>
      <c r="L61" s="39"/>
    </row>
    <row r="62" spans="1:12" s="17" customFormat="1" ht="18.75" hidden="1" x14ac:dyDescent="0.2">
      <c r="A62">
        <v>48</v>
      </c>
      <c r="B62"/>
      <c r="C62"/>
      <c r="D62"/>
      <c r="E62" t="s">
        <v>756</v>
      </c>
      <c r="F62">
        <v>8918000</v>
      </c>
      <c r="G62"/>
      <c r="H62"/>
      <c r="I62" t="s">
        <v>1285</v>
      </c>
      <c r="J62" s="65"/>
      <c r="K62" s="65"/>
      <c r="L62" s="39"/>
    </row>
    <row r="63" spans="1:12" s="17" customFormat="1" ht="18.75" hidden="1" x14ac:dyDescent="0.2">
      <c r="A63">
        <v>49</v>
      </c>
      <c r="B63"/>
      <c r="C63"/>
      <c r="D63"/>
      <c r="E63" t="s">
        <v>757</v>
      </c>
      <c r="F63">
        <v>3920000</v>
      </c>
      <c r="G63"/>
      <c r="H63"/>
      <c r="I63" t="s">
        <v>1285</v>
      </c>
      <c r="J63" s="65"/>
      <c r="K63" s="65"/>
      <c r="L63" s="39"/>
    </row>
    <row r="64" spans="1:12" s="17" customFormat="1" ht="18.75" hidden="1" x14ac:dyDescent="0.2">
      <c r="A64">
        <v>50</v>
      </c>
      <c r="B64"/>
      <c r="C64"/>
      <c r="D64"/>
      <c r="E64" t="s">
        <v>753</v>
      </c>
      <c r="F64">
        <v>2945000</v>
      </c>
      <c r="G64"/>
      <c r="H64"/>
      <c r="I64" t="s">
        <v>1285</v>
      </c>
      <c r="J64" s="65"/>
      <c r="K64" s="65"/>
      <c r="L64" s="39"/>
    </row>
    <row r="65" spans="1:13" s="17" customFormat="1" ht="18.75" hidden="1" x14ac:dyDescent="0.2">
      <c r="A65">
        <v>51</v>
      </c>
      <c r="B65"/>
      <c r="C65"/>
      <c r="D65"/>
      <c r="E65" t="s">
        <v>748</v>
      </c>
      <c r="F65">
        <v>13625000</v>
      </c>
      <c r="G65"/>
      <c r="H65"/>
      <c r="I65" t="s">
        <v>1285</v>
      </c>
      <c r="J65" s="65"/>
      <c r="K65" s="65"/>
      <c r="L65" s="39"/>
    </row>
    <row r="66" spans="1:13" s="17" customFormat="1" ht="18.75" hidden="1" x14ac:dyDescent="0.2">
      <c r="A66">
        <v>52</v>
      </c>
      <c r="B66"/>
      <c r="C66"/>
      <c r="D66"/>
      <c r="E66" t="s">
        <v>758</v>
      </c>
      <c r="F66">
        <v>18000000</v>
      </c>
      <c r="G66"/>
      <c r="H66"/>
      <c r="I66" t="s">
        <v>1285</v>
      </c>
      <c r="J66" s="65"/>
      <c r="K66" s="65"/>
      <c r="L66" s="39"/>
    </row>
    <row r="67" spans="1:13" s="17" customFormat="1" ht="18.75" x14ac:dyDescent="0.2">
      <c r="A67">
        <v>53</v>
      </c>
      <c r="B67"/>
      <c r="C67"/>
      <c r="D67"/>
      <c r="E67" t="s">
        <v>759</v>
      </c>
      <c r="F67">
        <v>12575000</v>
      </c>
      <c r="G67"/>
      <c r="H67"/>
      <c r="I67" t="s">
        <v>1285</v>
      </c>
      <c r="J67" s="65"/>
      <c r="K67" s="65"/>
      <c r="L67" s="39"/>
    </row>
    <row r="68" spans="1:13" s="17" customFormat="1" ht="18.75" hidden="1" x14ac:dyDescent="0.2">
      <c r="A68">
        <v>54</v>
      </c>
      <c r="B68"/>
      <c r="C68"/>
      <c r="D68"/>
      <c r="E68" t="s">
        <v>760</v>
      </c>
      <c r="F68">
        <v>4310000</v>
      </c>
      <c r="G68"/>
      <c r="H68"/>
      <c r="I68" t="s">
        <v>1285</v>
      </c>
      <c r="J68" s="65"/>
      <c r="K68" s="65"/>
      <c r="L68" s="39"/>
    </row>
    <row r="69" spans="1:13" s="17" customFormat="1" ht="18.75" hidden="1" x14ac:dyDescent="0.2">
      <c r="A69"/>
      <c r="B69" t="s">
        <v>1270</v>
      </c>
      <c r="C69" t="s">
        <v>1168</v>
      </c>
      <c r="D69" t="s">
        <v>1220</v>
      </c>
      <c r="E69" t="s">
        <v>746</v>
      </c>
      <c r="F69"/>
      <c r="G69"/>
      <c r="H69" t="s">
        <v>1611</v>
      </c>
      <c r="I69"/>
      <c r="J69" s="65"/>
      <c r="K69" s="65"/>
      <c r="L69" s="39"/>
    </row>
    <row r="70" spans="1:13" s="17" customFormat="1" ht="18.75" hidden="1" x14ac:dyDescent="0.2">
      <c r="A70">
        <v>55</v>
      </c>
      <c r="B70"/>
      <c r="C70"/>
      <c r="D70"/>
      <c r="E70" t="s">
        <v>750</v>
      </c>
      <c r="F70">
        <v>4550000</v>
      </c>
      <c r="G70"/>
      <c r="H70"/>
      <c r="I70" t="s">
        <v>1285</v>
      </c>
      <c r="J70" s="65"/>
      <c r="K70" s="65"/>
      <c r="L70" s="39"/>
    </row>
    <row r="71" spans="1:13" s="17" customFormat="1" ht="18.75" x14ac:dyDescent="0.2">
      <c r="A71">
        <v>56</v>
      </c>
      <c r="B71"/>
      <c r="C71"/>
      <c r="D71"/>
      <c r="E71" t="s">
        <v>751</v>
      </c>
      <c r="F71">
        <v>12575000</v>
      </c>
      <c r="G71"/>
      <c r="H71"/>
      <c r="I71" t="s">
        <v>1285</v>
      </c>
      <c r="J71" s="65"/>
      <c r="K71" s="65"/>
      <c r="L71" s="39"/>
    </row>
    <row r="72" spans="1:13" s="17" customFormat="1" ht="18.75" hidden="1" x14ac:dyDescent="0.2">
      <c r="A72">
        <v>57</v>
      </c>
      <c r="B72"/>
      <c r="C72"/>
      <c r="D72"/>
      <c r="E72" t="s">
        <v>752</v>
      </c>
      <c r="F72">
        <v>2575000</v>
      </c>
      <c r="G72"/>
      <c r="H72"/>
      <c r="I72" t="s">
        <v>1285</v>
      </c>
      <c r="J72" s="65"/>
      <c r="K72" s="65"/>
      <c r="L72" s="39"/>
    </row>
    <row r="73" spans="1:13" s="17" customFormat="1" ht="18.75" hidden="1" x14ac:dyDescent="0.2">
      <c r="A73">
        <v>58</v>
      </c>
      <c r="B73"/>
      <c r="C73"/>
      <c r="D73"/>
      <c r="E73" t="s">
        <v>753</v>
      </c>
      <c r="F73">
        <v>2945000</v>
      </c>
      <c r="G73"/>
      <c r="H73"/>
      <c r="I73" t="s">
        <v>1285</v>
      </c>
      <c r="J73" s="65"/>
      <c r="K73" s="65"/>
      <c r="L73" s="39"/>
    </row>
    <row r="74" spans="1:13" s="17" customFormat="1" ht="18.75" hidden="1" x14ac:dyDescent="0.2">
      <c r="A74">
        <v>59</v>
      </c>
      <c r="B74"/>
      <c r="C74"/>
      <c r="D74"/>
      <c r="E74" t="s">
        <v>747</v>
      </c>
      <c r="F74">
        <v>142500</v>
      </c>
      <c r="G74"/>
      <c r="H74"/>
      <c r="I74" t="s">
        <v>1285</v>
      </c>
      <c r="J74" s="65"/>
      <c r="K74" s="65"/>
      <c r="L74" s="39"/>
    </row>
    <row r="75" spans="1:13" s="17" customFormat="1" ht="18.75" hidden="1" x14ac:dyDescent="0.2">
      <c r="A75">
        <v>60</v>
      </c>
      <c r="B75"/>
      <c r="C75"/>
      <c r="D75"/>
      <c r="E75" t="s">
        <v>748</v>
      </c>
      <c r="F75">
        <v>1362500</v>
      </c>
      <c r="G75"/>
      <c r="H75"/>
      <c r="I75" t="s">
        <v>1285</v>
      </c>
      <c r="J75" s="65"/>
      <c r="K75" s="65"/>
      <c r="L75" s="39"/>
    </row>
    <row r="76" spans="1:13" s="17" customFormat="1" ht="18.75" hidden="1" x14ac:dyDescent="0.2">
      <c r="A76">
        <v>61</v>
      </c>
      <c r="B76"/>
      <c r="C76"/>
      <c r="D76"/>
      <c r="E76" t="s">
        <v>749</v>
      </c>
      <c r="F76">
        <v>1904600</v>
      </c>
      <c r="G76"/>
      <c r="H76"/>
      <c r="I76" t="s">
        <v>1285</v>
      </c>
      <c r="J76" s="65"/>
      <c r="K76" s="65"/>
      <c r="L76" s="39"/>
    </row>
    <row r="77" spans="1:13" hidden="1" x14ac:dyDescent="0.2">
      <c r="A77">
        <v>62</v>
      </c>
      <c r="B77" t="s">
        <v>1270</v>
      </c>
      <c r="C77" t="s">
        <v>1279</v>
      </c>
      <c r="D77" t="s">
        <v>28</v>
      </c>
      <c r="E77" t="s">
        <v>956</v>
      </c>
      <c r="F77">
        <v>104000000</v>
      </c>
      <c r="H77" t="s">
        <v>1672</v>
      </c>
      <c r="I77" t="s">
        <v>1679</v>
      </c>
    </row>
    <row r="78" spans="1:13" hidden="1" x14ac:dyDescent="0.2">
      <c r="A78">
        <v>63</v>
      </c>
      <c r="B78" t="s">
        <v>1270</v>
      </c>
      <c r="D78" t="s">
        <v>1270</v>
      </c>
      <c r="E78" t="s">
        <v>1851</v>
      </c>
      <c r="F78">
        <v>23000000</v>
      </c>
      <c r="I78" t="s">
        <v>2255</v>
      </c>
    </row>
    <row r="79" spans="1:13" s="17" customFormat="1" ht="37.5" hidden="1" x14ac:dyDescent="0.2">
      <c r="A79">
        <v>64</v>
      </c>
      <c r="B79" t="s">
        <v>1266</v>
      </c>
      <c r="C79" s="97" t="s">
        <v>1236</v>
      </c>
      <c r="D79" t="s">
        <v>1266</v>
      </c>
      <c r="E79" t="s">
        <v>1002</v>
      </c>
      <c r="F79">
        <v>5700</v>
      </c>
      <c r="G79"/>
      <c r="H79" t="s">
        <v>1673</v>
      </c>
      <c r="I79" t="s">
        <v>2256</v>
      </c>
      <c r="M79" s="39"/>
    </row>
    <row r="80" spans="1:13" s="17" customFormat="1" ht="18.75" hidden="1" x14ac:dyDescent="0.2">
      <c r="A80">
        <v>65</v>
      </c>
      <c r="B80" t="s">
        <v>1266</v>
      </c>
      <c r="C80" t="s">
        <v>1163</v>
      </c>
      <c r="D80" t="s">
        <v>1266</v>
      </c>
      <c r="E80" t="s">
        <v>989</v>
      </c>
      <c r="F80">
        <v>275000</v>
      </c>
      <c r="G80"/>
      <c r="H80" t="s">
        <v>1674</v>
      </c>
      <c r="I80" t="s">
        <v>2256</v>
      </c>
      <c r="M80" s="39"/>
    </row>
    <row r="81" spans="1:13" hidden="1" x14ac:dyDescent="0.2">
      <c r="A81">
        <v>66</v>
      </c>
      <c r="B81" t="s">
        <v>1277</v>
      </c>
      <c r="C81" t="s">
        <v>1278</v>
      </c>
      <c r="D81" t="s">
        <v>1277</v>
      </c>
      <c r="E81" t="s">
        <v>1276</v>
      </c>
      <c r="F81">
        <v>460000</v>
      </c>
      <c r="H81" t="s">
        <v>1285</v>
      </c>
      <c r="I81" t="s">
        <v>1285</v>
      </c>
    </row>
    <row r="82" spans="1:13" hidden="1" x14ac:dyDescent="0.2"/>
    <row r="83" spans="1:13" hidden="1" x14ac:dyDescent="0.2">
      <c r="A83">
        <f>+A81</f>
        <v>66</v>
      </c>
      <c r="E83" t="s">
        <v>1169</v>
      </c>
      <c r="F83">
        <f>SUM(F11:F81)</f>
        <v>1458917000</v>
      </c>
    </row>
    <row r="84" spans="1:13" hidden="1" x14ac:dyDescent="0.2">
      <c r="E84" t="s">
        <v>1229</v>
      </c>
    </row>
    <row r="85" spans="1:13" s="17" customFormat="1" ht="21" hidden="1" x14ac:dyDescent="0.35">
      <c r="A85">
        <v>1</v>
      </c>
      <c r="B85" t="s">
        <v>1267</v>
      </c>
      <c r="C85" t="s">
        <v>1204</v>
      </c>
      <c r="D85" t="s">
        <v>1268</v>
      </c>
      <c r="E85" t="s">
        <v>1028</v>
      </c>
      <c r="F85">
        <v>34473300</v>
      </c>
      <c r="G85"/>
      <c r="H85" t="s">
        <v>1675</v>
      </c>
      <c r="I85" t="s">
        <v>2257</v>
      </c>
      <c r="K85" s="65"/>
      <c r="L85" s="65"/>
    </row>
    <row r="86" spans="1:13" s="17" customFormat="1" ht="56.25" hidden="1" x14ac:dyDescent="0.35">
      <c r="A86">
        <v>2</v>
      </c>
      <c r="B86" t="s">
        <v>1267</v>
      </c>
      <c r="C86" s="97" t="s">
        <v>1238</v>
      </c>
      <c r="D86"/>
      <c r="E86" t="s">
        <v>1282</v>
      </c>
      <c r="F86">
        <v>95203700</v>
      </c>
      <c r="G86"/>
      <c r="H86" t="s">
        <v>1676</v>
      </c>
      <c r="I86" t="s">
        <v>2258</v>
      </c>
      <c r="K86" s="65"/>
      <c r="L86" s="65"/>
    </row>
    <row r="87" spans="1:13" ht="75" hidden="1" x14ac:dyDescent="0.35">
      <c r="A87">
        <v>3</v>
      </c>
      <c r="B87" t="s">
        <v>1267</v>
      </c>
      <c r="C87" s="97" t="s">
        <v>1279</v>
      </c>
      <c r="D87" t="s">
        <v>19</v>
      </c>
      <c r="E87" t="s">
        <v>362</v>
      </c>
      <c r="F87">
        <v>510000000</v>
      </c>
      <c r="H87" t="s">
        <v>1677</v>
      </c>
      <c r="I87" t="s">
        <v>2259</v>
      </c>
    </row>
    <row r="88" spans="1:13" ht="37.5" hidden="1" x14ac:dyDescent="0.35">
      <c r="A88">
        <v>4</v>
      </c>
      <c r="B88" t="s">
        <v>1267</v>
      </c>
      <c r="C88" s="97" t="s">
        <v>1236</v>
      </c>
      <c r="D88" t="s">
        <v>19</v>
      </c>
      <c r="E88" t="s">
        <v>366</v>
      </c>
      <c r="F88">
        <v>362000000</v>
      </c>
      <c r="H88" t="s">
        <v>1678</v>
      </c>
      <c r="I88" t="s">
        <v>2260</v>
      </c>
    </row>
    <row r="89" spans="1:13" s="17" customFormat="1" ht="18.75" hidden="1" x14ac:dyDescent="0.2">
      <c r="A89">
        <v>5</v>
      </c>
      <c r="B89" t="s">
        <v>1267</v>
      </c>
      <c r="C89" t="s">
        <v>1279</v>
      </c>
      <c r="D89" t="s">
        <v>19</v>
      </c>
      <c r="E89" t="s">
        <v>1879</v>
      </c>
      <c r="F89">
        <v>171000000</v>
      </c>
      <c r="G89"/>
      <c r="H89"/>
      <c r="I89" t="s">
        <v>2261</v>
      </c>
      <c r="K89" s="65"/>
      <c r="L89" s="65"/>
    </row>
    <row r="90" spans="1:13" s="191" customFormat="1" ht="37.5" hidden="1" x14ac:dyDescent="0.35">
      <c r="A90">
        <v>6</v>
      </c>
      <c r="B90" t="s">
        <v>1267</v>
      </c>
      <c r="C90" s="97" t="s">
        <v>1236</v>
      </c>
      <c r="D90"/>
      <c r="E90" t="s">
        <v>369</v>
      </c>
      <c r="F90">
        <v>98136000</v>
      </c>
      <c r="G90"/>
      <c r="H90" t="s">
        <v>1680</v>
      </c>
      <c r="I90" t="s">
        <v>2262</v>
      </c>
    </row>
    <row r="91" spans="1:13" s="191" customFormat="1" ht="37.5" x14ac:dyDescent="0.35">
      <c r="A91">
        <v>7</v>
      </c>
      <c r="B91" t="s">
        <v>1267</v>
      </c>
      <c r="C91" s="97" t="s">
        <v>1236</v>
      </c>
      <c r="D91"/>
      <c r="E91" t="s">
        <v>367</v>
      </c>
      <c r="F91">
        <v>249312100</v>
      </c>
      <c r="G91"/>
      <c r="H91" t="s">
        <v>1681</v>
      </c>
      <c r="I91" t="s">
        <v>2263</v>
      </c>
    </row>
    <row r="92" spans="1:13" s="191" customFormat="1" ht="37.5" hidden="1" x14ac:dyDescent="0.35">
      <c r="A92">
        <v>8</v>
      </c>
      <c r="B92" t="s">
        <v>1267</v>
      </c>
      <c r="C92" s="97" t="s">
        <v>1236</v>
      </c>
      <c r="D92"/>
      <c r="E92" t="s">
        <v>368</v>
      </c>
      <c r="F92">
        <v>148308300</v>
      </c>
      <c r="G92"/>
      <c r="H92" t="s">
        <v>1682</v>
      </c>
      <c r="I92" t="s">
        <v>2264</v>
      </c>
    </row>
    <row r="93" spans="1:13" ht="37.5" hidden="1" x14ac:dyDescent="0.35">
      <c r="A93">
        <v>9</v>
      </c>
      <c r="B93" t="s">
        <v>1267</v>
      </c>
      <c r="C93" s="97" t="s">
        <v>1236</v>
      </c>
      <c r="D93" t="s">
        <v>19</v>
      </c>
      <c r="E93" t="s">
        <v>370</v>
      </c>
      <c r="F93">
        <v>168000000</v>
      </c>
      <c r="H93" t="s">
        <v>1683</v>
      </c>
      <c r="I93" t="s">
        <v>2265</v>
      </c>
    </row>
    <row r="94" spans="1:13" s="13" customFormat="1" ht="21" hidden="1" x14ac:dyDescent="0.35">
      <c r="A94">
        <v>10</v>
      </c>
      <c r="B94" t="s">
        <v>1270</v>
      </c>
      <c r="C94" t="s">
        <v>1279</v>
      </c>
      <c r="D94" t="s">
        <v>1270</v>
      </c>
      <c r="E94" t="s">
        <v>1010</v>
      </c>
      <c r="F94">
        <v>324458100</v>
      </c>
      <c r="G94"/>
      <c r="H94" t="s">
        <v>1679</v>
      </c>
      <c r="I94" t="s">
        <v>1679</v>
      </c>
      <c r="J94" s="38"/>
      <c r="K94" s="113"/>
      <c r="L94" s="107"/>
      <c r="M94" s="107"/>
    </row>
    <row r="95" spans="1:13" s="17" customFormat="1" ht="21" hidden="1" x14ac:dyDescent="0.35">
      <c r="A95">
        <v>11</v>
      </c>
      <c r="B95" t="s">
        <v>1270</v>
      </c>
      <c r="C95" t="s">
        <v>1279</v>
      </c>
      <c r="D95" t="s">
        <v>1270</v>
      </c>
      <c r="E95" t="s">
        <v>1029</v>
      </c>
      <c r="F95">
        <v>166406400</v>
      </c>
      <c r="G95"/>
      <c r="H95" t="s">
        <v>1684</v>
      </c>
      <c r="I95" t="s">
        <v>1551</v>
      </c>
      <c r="K95" s="65"/>
      <c r="L95" s="65"/>
    </row>
    <row r="96" spans="1:13" s="17" customFormat="1" ht="21" hidden="1" x14ac:dyDescent="0.35">
      <c r="A96">
        <v>12</v>
      </c>
      <c r="B96" t="s">
        <v>1270</v>
      </c>
      <c r="C96" t="s">
        <v>1279</v>
      </c>
      <c r="D96" t="s">
        <v>1270</v>
      </c>
      <c r="E96" t="s">
        <v>1030</v>
      </c>
      <c r="F96">
        <v>68800000</v>
      </c>
      <c r="G96"/>
      <c r="H96" t="s">
        <v>1286</v>
      </c>
      <c r="I96" t="s">
        <v>1286</v>
      </c>
      <c r="K96" s="65"/>
      <c r="L96" s="65"/>
    </row>
    <row r="97" spans="1:256" s="17" customFormat="1" ht="21" hidden="1" x14ac:dyDescent="0.35">
      <c r="A97">
        <v>13</v>
      </c>
      <c r="B97" t="s">
        <v>1270</v>
      </c>
      <c r="C97" t="s">
        <v>1279</v>
      </c>
      <c r="D97" t="s">
        <v>1270</v>
      </c>
      <c r="E97" t="s">
        <v>1031</v>
      </c>
      <c r="F97">
        <v>46400000</v>
      </c>
      <c r="G97"/>
      <c r="H97" t="s">
        <v>1286</v>
      </c>
      <c r="I97" t="s">
        <v>1286</v>
      </c>
      <c r="K97" s="65"/>
      <c r="L97" s="65"/>
    </row>
    <row r="98" spans="1:256" s="17" customFormat="1" ht="21" x14ac:dyDescent="0.35">
      <c r="A98">
        <v>14</v>
      </c>
      <c r="B98" t="s">
        <v>1270</v>
      </c>
      <c r="C98" t="s">
        <v>1279</v>
      </c>
      <c r="D98" t="s">
        <v>1270</v>
      </c>
      <c r="E98" t="s">
        <v>1032</v>
      </c>
      <c r="F98">
        <v>12000000</v>
      </c>
      <c r="G98"/>
      <c r="H98" t="s">
        <v>1286</v>
      </c>
      <c r="I98" t="s">
        <v>2266</v>
      </c>
      <c r="K98" s="65"/>
      <c r="L98" s="65"/>
    </row>
    <row r="99" spans="1:256" s="17" customFormat="1" ht="130.5" hidden="1" customHeight="1" x14ac:dyDescent="0.35">
      <c r="A99">
        <v>15</v>
      </c>
      <c r="B99" t="s">
        <v>1270</v>
      </c>
      <c r="C99" t="s">
        <v>1204</v>
      </c>
      <c r="D99" t="s">
        <v>1283</v>
      </c>
      <c r="E99" t="s">
        <v>614</v>
      </c>
      <c r="F99">
        <v>177500100</v>
      </c>
      <c r="G99" s="29"/>
      <c r="H99" t="s">
        <v>1551</v>
      </c>
      <c r="I99" t="s">
        <v>1551</v>
      </c>
      <c r="M99" s="39"/>
      <c r="IV99"/>
    </row>
    <row r="100" spans="1:256" s="17" customFormat="1" ht="21" hidden="1" x14ac:dyDescent="0.35">
      <c r="A100"/>
      <c r="B100" t="s">
        <v>1270</v>
      </c>
      <c r="C100" t="s">
        <v>1279</v>
      </c>
      <c r="D100" t="s">
        <v>1270</v>
      </c>
      <c r="E100" t="s">
        <v>1033</v>
      </c>
      <c r="F100">
        <v>23000000</v>
      </c>
      <c r="G100"/>
      <c r="H100" t="s">
        <v>1286</v>
      </c>
      <c r="I100" t="s">
        <v>1286</v>
      </c>
      <c r="K100" s="65"/>
      <c r="L100" s="65"/>
    </row>
    <row r="101" spans="1:256" s="17" customFormat="1" ht="21" hidden="1" x14ac:dyDescent="0.35">
      <c r="A101">
        <v>16</v>
      </c>
      <c r="B101" t="s">
        <v>1270</v>
      </c>
      <c r="C101" t="s">
        <v>1279</v>
      </c>
      <c r="D101" t="s">
        <v>1270</v>
      </c>
      <c r="E101" t="s">
        <v>1034</v>
      </c>
      <c r="F101">
        <v>19996200</v>
      </c>
      <c r="G101"/>
      <c r="H101" t="s">
        <v>1685</v>
      </c>
      <c r="I101" t="s">
        <v>1685</v>
      </c>
      <c r="K101" s="65"/>
      <c r="L101" s="65"/>
    </row>
    <row r="102" spans="1:256" s="17" customFormat="1" ht="18.75" hidden="1" x14ac:dyDescent="0.2">
      <c r="A102">
        <v>17</v>
      </c>
      <c r="B102" t="s">
        <v>1270</v>
      </c>
      <c r="C102" t="s">
        <v>1279</v>
      </c>
      <c r="D102" t="s">
        <v>46</v>
      </c>
      <c r="E102" t="s">
        <v>1852</v>
      </c>
      <c r="F102">
        <v>111200000</v>
      </c>
      <c r="G102"/>
      <c r="H102"/>
      <c r="I102" t="s">
        <v>2267</v>
      </c>
      <c r="K102" s="65"/>
      <c r="L102" s="65"/>
    </row>
    <row r="103" spans="1:256" s="17" customFormat="1" ht="18.75" hidden="1" x14ac:dyDescent="0.2">
      <c r="A103"/>
      <c r="B103"/>
      <c r="C103"/>
      <c r="D103"/>
      <c r="E103"/>
      <c r="F103"/>
      <c r="G103"/>
      <c r="H103"/>
      <c r="I103"/>
      <c r="K103" s="65"/>
      <c r="L103" s="65"/>
    </row>
    <row r="104" spans="1:256" ht="25.5" hidden="1" customHeight="1" x14ac:dyDescent="0.2">
      <c r="A104">
        <f>+A102</f>
        <v>17</v>
      </c>
      <c r="E104" t="s">
        <v>1386</v>
      </c>
      <c r="F104">
        <f>SUM(F85:F102)</f>
        <v>2786194200</v>
      </c>
      <c r="G104">
        <f>SUM(G81:G88)</f>
        <v>0</v>
      </c>
    </row>
    <row r="105" spans="1:256" hidden="1" x14ac:dyDescent="0.2">
      <c r="A105">
        <f>+A104+A83</f>
        <v>83</v>
      </c>
      <c r="E105" t="s">
        <v>36</v>
      </c>
      <c r="F105">
        <f>+F104+F83</f>
        <v>4245111200</v>
      </c>
      <c r="G105">
        <f>+G104</f>
        <v>0</v>
      </c>
    </row>
    <row r="106" spans="1:256" s="191" customFormat="1" ht="18.75" hidden="1" x14ac:dyDescent="0.2">
      <c r="A106"/>
      <c r="B106" s="199"/>
      <c r="C106" s="199"/>
      <c r="D106" s="199"/>
      <c r="E106" s="201" t="s">
        <v>8</v>
      </c>
      <c r="F106"/>
      <c r="G106"/>
      <c r="H106"/>
      <c r="I106"/>
    </row>
    <row r="107" spans="1:256" s="191" customFormat="1" ht="18.75" hidden="1" x14ac:dyDescent="0.2">
      <c r="A107"/>
      <c r="B107" s="199"/>
      <c r="C107" s="199"/>
      <c r="D107" s="199"/>
      <c r="E107" s="165" t="s">
        <v>1228</v>
      </c>
      <c r="F107"/>
      <c r="G107"/>
      <c r="H107"/>
      <c r="I107"/>
    </row>
    <row r="108" spans="1:256" s="17" customFormat="1" ht="37.5" hidden="1" x14ac:dyDescent="0.2">
      <c r="A108">
        <v>1</v>
      </c>
      <c r="B108" t="s">
        <v>1269</v>
      </c>
      <c r="C108" s="97" t="s">
        <v>1236</v>
      </c>
      <c r="D108" t="s">
        <v>1269</v>
      </c>
      <c r="E108" t="s">
        <v>1039</v>
      </c>
      <c r="F108">
        <v>1313100</v>
      </c>
      <c r="G108"/>
      <c r="H108" t="s">
        <v>1686</v>
      </c>
      <c r="I108" t="s">
        <v>2268</v>
      </c>
      <c r="K108" s="65"/>
      <c r="L108" s="65"/>
      <c r="M108" s="39"/>
    </row>
    <row r="109" spans="1:256" s="17" customFormat="1" ht="37.5" x14ac:dyDescent="0.2">
      <c r="A109">
        <v>2</v>
      </c>
      <c r="B109" t="s">
        <v>1268</v>
      </c>
      <c r="C109" s="97" t="s">
        <v>1236</v>
      </c>
      <c r="D109" t="s">
        <v>1268</v>
      </c>
      <c r="E109" t="s">
        <v>1036</v>
      </c>
      <c r="F109">
        <v>120000</v>
      </c>
      <c r="G109"/>
      <c r="H109" t="s">
        <v>1687</v>
      </c>
      <c r="I109" t="s">
        <v>2269</v>
      </c>
      <c r="K109" s="65"/>
      <c r="L109" s="65"/>
      <c r="M109" s="39"/>
    </row>
    <row r="110" spans="1:256" s="17" customFormat="1" ht="37.5" hidden="1" x14ac:dyDescent="0.2">
      <c r="A110">
        <v>3</v>
      </c>
      <c r="B110" t="s">
        <v>1268</v>
      </c>
      <c r="C110" s="97" t="s">
        <v>1236</v>
      </c>
      <c r="D110" t="s">
        <v>1268</v>
      </c>
      <c r="E110" t="s">
        <v>1037</v>
      </c>
      <c r="F110">
        <v>737000</v>
      </c>
      <c r="G110"/>
      <c r="H110" t="s">
        <v>1688</v>
      </c>
      <c r="I110" t="s">
        <v>2270</v>
      </c>
      <c r="K110" s="65"/>
      <c r="L110" s="65"/>
      <c r="M110" s="39"/>
    </row>
    <row r="111" spans="1:256" s="17" customFormat="1" ht="37.5" hidden="1" x14ac:dyDescent="0.2">
      <c r="A111">
        <v>4</v>
      </c>
      <c r="B111" t="s">
        <v>1268</v>
      </c>
      <c r="C111" s="97" t="s">
        <v>1236</v>
      </c>
      <c r="D111" t="s">
        <v>1268</v>
      </c>
      <c r="E111" t="s">
        <v>1038</v>
      </c>
      <c r="F111">
        <v>700000</v>
      </c>
      <c r="G111"/>
      <c r="H111" t="s">
        <v>1688</v>
      </c>
      <c r="I111" t="s">
        <v>2271</v>
      </c>
      <c r="K111" s="65"/>
      <c r="L111" s="65"/>
      <c r="M111" s="39"/>
    </row>
    <row r="112" spans="1:256" s="17" customFormat="1" ht="37.5" hidden="1" x14ac:dyDescent="0.2">
      <c r="A112">
        <v>5</v>
      </c>
      <c r="B112" t="s">
        <v>1268</v>
      </c>
      <c r="C112" s="97" t="s">
        <v>1236</v>
      </c>
      <c r="D112" t="s">
        <v>1268</v>
      </c>
      <c r="E112" t="s">
        <v>1041</v>
      </c>
      <c r="F112">
        <v>2800000</v>
      </c>
      <c r="G112"/>
      <c r="H112" t="s">
        <v>1688</v>
      </c>
      <c r="I112" t="s">
        <v>2272</v>
      </c>
      <c r="K112" s="65"/>
      <c r="L112" s="65"/>
      <c r="M112" s="39"/>
    </row>
    <row r="113" spans="1:14" s="17" customFormat="1" ht="56.25" hidden="1" x14ac:dyDescent="0.2">
      <c r="A113">
        <v>6</v>
      </c>
      <c r="B113" t="s">
        <v>1268</v>
      </c>
      <c r="C113" s="97" t="s">
        <v>1238</v>
      </c>
      <c r="D113" t="s">
        <v>1268</v>
      </c>
      <c r="E113" t="s">
        <v>1025</v>
      </c>
      <c r="F113">
        <v>3075000</v>
      </c>
      <c r="G113"/>
      <c r="H113" t="s">
        <v>1688</v>
      </c>
      <c r="I113" t="s">
        <v>2273</v>
      </c>
      <c r="K113" s="65"/>
      <c r="L113" s="65"/>
    </row>
    <row r="114" spans="1:14" s="191" customFormat="1" ht="18.75" hidden="1" x14ac:dyDescent="0.2">
      <c r="A114"/>
      <c r="B114"/>
      <c r="C114" s="97"/>
      <c r="D114" s="97"/>
      <c r="E114"/>
      <c r="F114"/>
      <c r="G114"/>
      <c r="H114"/>
      <c r="I114"/>
      <c r="K114" s="192"/>
      <c r="L114" s="192"/>
    </row>
    <row r="115" spans="1:14" s="191" customFormat="1" ht="18.75" hidden="1" x14ac:dyDescent="0.2">
      <c r="A115"/>
      <c r="B115"/>
      <c r="C115" s="97"/>
      <c r="D115" s="97"/>
      <c r="E115"/>
      <c r="F115"/>
      <c r="G115"/>
      <c r="H115"/>
      <c r="I115"/>
      <c r="K115" s="192"/>
      <c r="L115" s="192"/>
    </row>
    <row r="116" spans="1:14" s="193" customFormat="1" ht="18.75" hidden="1" x14ac:dyDescent="0.2">
      <c r="A116">
        <f>+A113</f>
        <v>6</v>
      </c>
      <c r="B116"/>
      <c r="C116"/>
      <c r="D116"/>
      <c r="E116" t="s">
        <v>1173</v>
      </c>
      <c r="F116">
        <f>SUM(F108:F115)</f>
        <v>8745100</v>
      </c>
      <c r="G116">
        <f>SUM(G109:G115)</f>
        <v>0</v>
      </c>
      <c r="H116"/>
      <c r="I116">
        <f>SUM(H114:H115)</f>
        <v>0</v>
      </c>
      <c r="J116"/>
      <c r="M116"/>
    </row>
    <row r="117" spans="1:14" s="193" customFormat="1" ht="18.75" hidden="1" x14ac:dyDescent="0.2">
      <c r="A117"/>
      <c r="B117"/>
      <c r="C117"/>
      <c r="D117"/>
      <c r="E117" t="s">
        <v>1229</v>
      </c>
      <c r="F117"/>
      <c r="G117"/>
      <c r="H117"/>
      <c r="I117"/>
      <c r="J117"/>
      <c r="M117"/>
    </row>
    <row r="118" spans="1:14" s="17" customFormat="1" ht="21" hidden="1" x14ac:dyDescent="0.35">
      <c r="A118">
        <v>1</v>
      </c>
      <c r="B118" t="s">
        <v>2</v>
      </c>
      <c r="C118" t="s">
        <v>1175</v>
      </c>
      <c r="D118" t="s">
        <v>2</v>
      </c>
      <c r="E118" t="s">
        <v>1040</v>
      </c>
      <c r="F118">
        <v>7573500</v>
      </c>
      <c r="G118"/>
      <c r="H118" t="s">
        <v>1689</v>
      </c>
      <c r="I118" t="s">
        <v>1689</v>
      </c>
      <c r="K118" s="65"/>
      <c r="L118" s="65"/>
      <c r="M118" s="39"/>
    </row>
    <row r="119" spans="1:14" s="191" customFormat="1" ht="56.25" hidden="1" x14ac:dyDescent="0.35">
      <c r="A119">
        <v>2</v>
      </c>
      <c r="B119" t="s">
        <v>1284</v>
      </c>
      <c r="C119" s="97" t="s">
        <v>1238</v>
      </c>
      <c r="D119"/>
      <c r="E119" t="s">
        <v>372</v>
      </c>
      <c r="F119">
        <v>418900000</v>
      </c>
      <c r="G119"/>
      <c r="H119" t="s">
        <v>1690</v>
      </c>
      <c r="I119" t="s">
        <v>2274</v>
      </c>
    </row>
    <row r="120" spans="1:14" s="17" customFormat="1" ht="56.25" hidden="1" x14ac:dyDescent="0.35">
      <c r="A120">
        <v>3</v>
      </c>
      <c r="B120" s="97" t="s">
        <v>1268</v>
      </c>
      <c r="C120" s="97" t="s">
        <v>1238</v>
      </c>
      <c r="D120" s="97" t="s">
        <v>48</v>
      </c>
      <c r="E120" t="s">
        <v>984</v>
      </c>
      <c r="F120">
        <v>15325200</v>
      </c>
      <c r="G120" s="71"/>
      <c r="H120" t="s">
        <v>1691</v>
      </c>
      <c r="I120" t="s">
        <v>1691</v>
      </c>
      <c r="M120" s="39"/>
      <c r="N120"/>
    </row>
    <row r="121" spans="1:14" s="17" customFormat="1" ht="37.5" hidden="1" x14ac:dyDescent="0.35">
      <c r="A121">
        <v>4</v>
      </c>
      <c r="B121" t="s">
        <v>1268</v>
      </c>
      <c r="C121" s="97" t="s">
        <v>1236</v>
      </c>
      <c r="D121" t="s">
        <v>46</v>
      </c>
      <c r="E121" t="s">
        <v>856</v>
      </c>
      <c r="F121">
        <v>50467200</v>
      </c>
      <c r="G121" s="29"/>
      <c r="H121" t="s">
        <v>1692</v>
      </c>
      <c r="I121" t="s">
        <v>1692</v>
      </c>
      <c r="K121" s="65"/>
      <c r="L121" s="65"/>
    </row>
    <row r="122" spans="1:14" ht="18.75" hidden="1" x14ac:dyDescent="0.3">
      <c r="B122" s="175"/>
      <c r="C122" s="175"/>
      <c r="D122" s="175"/>
    </row>
    <row r="123" spans="1:14" hidden="1" x14ac:dyDescent="0.2">
      <c r="A123">
        <f>+A121</f>
        <v>4</v>
      </c>
      <c r="E123" t="s">
        <v>1386</v>
      </c>
      <c r="F123">
        <f>SUM(F118:F121)</f>
        <v>492265900</v>
      </c>
    </row>
    <row r="124" spans="1:14" s="192" customFormat="1" ht="18.75" hidden="1" x14ac:dyDescent="0.2">
      <c r="A124">
        <f>+A123+A116</f>
        <v>10</v>
      </c>
      <c r="B124"/>
      <c r="C124"/>
      <c r="D124"/>
      <c r="E124" t="s">
        <v>27</v>
      </c>
      <c r="F124">
        <f>+F123+F116</f>
        <v>501011000</v>
      </c>
      <c r="G124"/>
      <c r="H124"/>
      <c r="I124"/>
      <c r="J124" s="194"/>
      <c r="K124"/>
      <c r="L124"/>
      <c r="M124"/>
    </row>
    <row r="125" spans="1:14" ht="18.75" x14ac:dyDescent="0.3">
      <c r="A125">
        <f>+A124+A105</f>
        <v>93</v>
      </c>
      <c r="E125" t="s">
        <v>52</v>
      </c>
      <c r="F125">
        <f>+F124+F105</f>
        <v>4746122200</v>
      </c>
      <c r="J125" s="190"/>
    </row>
    <row r="126" spans="1:14" s="191" customFormat="1" ht="18.75" x14ac:dyDescent="0.2">
      <c r="A126"/>
      <c r="B126" s="192"/>
      <c r="C126" s="192"/>
      <c r="D126" s="192"/>
      <c r="E126"/>
      <c r="F126"/>
      <c r="G126"/>
      <c r="H126"/>
      <c r="I126"/>
    </row>
    <row r="127" spans="1:14" s="191" customFormat="1" ht="18.75" x14ac:dyDescent="0.2">
      <c r="A127"/>
      <c r="B127" s="192"/>
      <c r="C127" s="192"/>
      <c r="D127" s="192"/>
      <c r="E127"/>
      <c r="F127"/>
      <c r="G127"/>
      <c r="H127"/>
      <c r="I127"/>
      <c r="J127"/>
      <c r="K127"/>
    </row>
    <row r="128" spans="1:14" ht="18.75" x14ac:dyDescent="0.3">
      <c r="J128" s="190"/>
    </row>
    <row r="129" spans="5:5" ht="18.75" x14ac:dyDescent="0.3">
      <c r="E129" s="198"/>
    </row>
    <row r="130" spans="5:5" ht="18.75" x14ac:dyDescent="0.3">
      <c r="E130" s="198"/>
    </row>
    <row r="131" spans="5:5" ht="18.75" x14ac:dyDescent="0.3">
      <c r="E131" s="198"/>
    </row>
    <row r="132" spans="5:5" ht="18.75" x14ac:dyDescent="0.3">
      <c r="E132" s="198"/>
    </row>
  </sheetData>
  <autoFilter ref="A8:BO125">
    <filterColumn colId="5">
      <filters>
        <filter val="12,000,000"/>
        <filter val="12,575,000"/>
        <filter val="12,880,000"/>
        <filter val="120,000"/>
        <filter val="249,312,100"/>
        <filter val="4,746,122,200.00"/>
      </filters>
    </filterColumn>
  </autoFilter>
  <mergeCells count="14">
    <mergeCell ref="H5:H7"/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00B0F0"/>
  </sheetPr>
  <dimension ref="A1:BO25"/>
  <sheetViews>
    <sheetView view="pageBreakPreview" zoomScale="85" zoomScaleNormal="100" zoomScaleSheetLayoutView="85" workbookViewId="0">
      <pane ySplit="7" topLeftCell="A11" activePane="bottomLeft" state="frozen"/>
      <selection activeCell="K12" sqref="K12"/>
      <selection pane="bottomLeft" activeCell="K18" sqref="K18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7.5703125" customWidth="1"/>
    <col min="6" max="6" width="17.42578125" customWidth="1"/>
    <col min="7" max="7" width="11" customWidth="1"/>
    <col min="8" max="8" width="25.28515625" customWidth="1"/>
    <col min="9" max="9" width="37.1406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147</v>
      </c>
    </row>
    <row r="9" spans="1:13" ht="18.75" x14ac:dyDescent="0.3">
      <c r="A9" s="174"/>
      <c r="B9" s="175"/>
      <c r="C9" s="175"/>
      <c r="D9" s="175"/>
      <c r="E9" s="15" t="s">
        <v>30</v>
      </c>
    </row>
    <row r="10" spans="1:13" ht="18.75" x14ac:dyDescent="0.3">
      <c r="A10" s="174"/>
      <c r="B10" s="175"/>
      <c r="C10" s="175"/>
      <c r="D10" s="175"/>
      <c r="E10" s="165" t="s">
        <v>1228</v>
      </c>
    </row>
    <row r="11" spans="1:13" s="17" customFormat="1" ht="18.75" x14ac:dyDescent="0.2">
      <c r="A11" s="97">
        <v>1</v>
      </c>
      <c r="B11" s="97" t="s">
        <v>147</v>
      </c>
      <c r="C11" s="97" t="s">
        <v>1163</v>
      </c>
      <c r="D11" s="97" t="s">
        <v>147</v>
      </c>
      <c r="E11" t="s">
        <v>1156</v>
      </c>
      <c r="F11">
        <v>20000</v>
      </c>
      <c r="G11" s="29"/>
      <c r="H11" t="s">
        <v>1461</v>
      </c>
      <c r="I11" t="s">
        <v>1889</v>
      </c>
    </row>
    <row r="12" spans="1:13" s="17" customFormat="1" ht="18.75" x14ac:dyDescent="0.2">
      <c r="A12" s="97">
        <v>2</v>
      </c>
      <c r="B12" s="97" t="s">
        <v>147</v>
      </c>
      <c r="C12" s="97" t="s">
        <v>1163</v>
      </c>
      <c r="D12" s="97" t="s">
        <v>147</v>
      </c>
      <c r="E12" t="s">
        <v>1157</v>
      </c>
      <c r="F12">
        <v>58000</v>
      </c>
      <c r="G12" s="29"/>
      <c r="H12" t="s">
        <v>1461</v>
      </c>
      <c r="I12" t="s">
        <v>1889</v>
      </c>
    </row>
    <row r="13" spans="1:13" s="17" customFormat="1" ht="18.75" x14ac:dyDescent="0.2">
      <c r="A13" s="97">
        <v>3</v>
      </c>
      <c r="B13" s="97" t="s">
        <v>147</v>
      </c>
      <c r="C13" s="97" t="s">
        <v>1163</v>
      </c>
      <c r="D13" s="97" t="s">
        <v>147</v>
      </c>
      <c r="E13" t="s">
        <v>1158</v>
      </c>
      <c r="F13">
        <v>787000</v>
      </c>
      <c r="G13" s="29"/>
      <c r="H13" t="s">
        <v>1462</v>
      </c>
      <c r="I13" t="s">
        <v>1890</v>
      </c>
    </row>
    <row r="14" spans="1:13" s="17" customFormat="1" ht="18.75" x14ac:dyDescent="0.2">
      <c r="A14" s="97">
        <v>4</v>
      </c>
      <c r="B14" s="97" t="s">
        <v>147</v>
      </c>
      <c r="C14" s="97" t="s">
        <v>1163</v>
      </c>
      <c r="D14" s="97" t="s">
        <v>147</v>
      </c>
      <c r="E14" t="s">
        <v>1159</v>
      </c>
      <c r="F14">
        <v>6050000</v>
      </c>
      <c r="G14" s="29"/>
      <c r="H14" t="s">
        <v>1215</v>
      </c>
      <c r="I14" t="s">
        <v>1891</v>
      </c>
    </row>
    <row r="16" spans="1:13" x14ac:dyDescent="0.2">
      <c r="A16">
        <f>+A14</f>
        <v>4</v>
      </c>
      <c r="E16" t="s">
        <v>1169</v>
      </c>
      <c r="F16">
        <f>SUM(F11:F15)</f>
        <v>6915000</v>
      </c>
    </row>
    <row r="17" spans="1:67" x14ac:dyDescent="0.2">
      <c r="A17">
        <f>+A16</f>
        <v>4</v>
      </c>
      <c r="E17" t="s">
        <v>36</v>
      </c>
      <c r="F17">
        <f>+F16</f>
        <v>6915000</v>
      </c>
    </row>
    <row r="18" spans="1:67" ht="18.75" x14ac:dyDescent="0.3">
      <c r="A18">
        <f>+A17</f>
        <v>4</v>
      </c>
      <c r="E18" t="s">
        <v>148</v>
      </c>
      <c r="F18">
        <f>+F17</f>
        <v>6915000</v>
      </c>
      <c r="J18" s="190"/>
    </row>
    <row r="19" spans="1:67" s="191" customFormat="1" ht="18.75" x14ac:dyDescent="0.2">
      <c r="A19"/>
      <c r="B19" s="192"/>
      <c r="C19" s="192"/>
      <c r="D19" s="192"/>
      <c r="E19"/>
      <c r="F19"/>
      <c r="G19"/>
      <c r="H19"/>
      <c r="I19"/>
    </row>
    <row r="20" spans="1:67" s="191" customFormat="1" ht="18.75" x14ac:dyDescent="0.2">
      <c r="A20"/>
      <c r="B20" s="192"/>
      <c r="C20" s="192"/>
      <c r="D20" s="192"/>
      <c r="E20"/>
      <c r="F20"/>
      <c r="G20"/>
      <c r="H20"/>
      <c r="I20"/>
      <c r="J20"/>
      <c r="K20"/>
    </row>
    <row r="21" spans="1:67" ht="18.75" x14ac:dyDescent="0.3">
      <c r="J21" s="190"/>
    </row>
    <row r="22" spans="1:67" s="198" customFormat="1" ht="18.75" x14ac:dyDescent="0.3">
      <c r="A22"/>
      <c r="B22"/>
      <c r="C22"/>
      <c r="D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</row>
    <row r="23" spans="1:67" s="198" customFormat="1" ht="18.75" x14ac:dyDescent="0.3">
      <c r="A23"/>
      <c r="B23"/>
      <c r="C23"/>
      <c r="D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</row>
    <row r="24" spans="1:67" s="198" customFormat="1" ht="18.75" x14ac:dyDescent="0.3">
      <c r="A24"/>
      <c r="B24"/>
      <c r="C24"/>
      <c r="D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</row>
    <row r="25" spans="1:67" s="198" customFormat="1" ht="18.75" x14ac:dyDescent="0.3">
      <c r="A25"/>
      <c r="B25"/>
      <c r="C25"/>
      <c r="D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</row>
  </sheetData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FFC000"/>
  </sheetPr>
  <dimension ref="A1:BO31"/>
  <sheetViews>
    <sheetView view="pageBreakPreview" zoomScale="85" zoomScaleNormal="100" zoomScaleSheetLayoutView="85" workbookViewId="0">
      <pane ySplit="7" topLeftCell="A20" activePane="bottomLeft" state="frozen"/>
      <selection activeCell="K12" sqref="K12"/>
      <selection pane="bottomLeft" activeCell="L25" sqref="L25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9.42578125" customWidth="1"/>
    <col min="6" max="6" width="17.42578125" customWidth="1"/>
    <col min="7" max="7" width="18.28515625" customWidth="1"/>
    <col min="8" max="8" width="28.140625" customWidth="1"/>
    <col min="9" max="9" width="23.57031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45</v>
      </c>
    </row>
    <row r="9" spans="1:13" ht="18.75" x14ac:dyDescent="0.3">
      <c r="A9" s="174"/>
      <c r="B9" s="175"/>
      <c r="C9" s="175"/>
      <c r="D9" s="175"/>
      <c r="E9" s="15" t="s">
        <v>30</v>
      </c>
    </row>
    <row r="10" spans="1:13" ht="18.75" x14ac:dyDescent="0.3">
      <c r="A10" s="174"/>
      <c r="B10" s="175"/>
      <c r="C10" s="175"/>
      <c r="D10" s="175"/>
      <c r="E10" s="165" t="s">
        <v>1169</v>
      </c>
    </row>
    <row r="11" spans="1:13" s="8" customFormat="1" ht="18.75" x14ac:dyDescent="0.2">
      <c r="A11" s="85" t="s">
        <v>69</v>
      </c>
      <c r="B11" s="6" t="s">
        <v>45</v>
      </c>
      <c r="C11" s="6" t="s">
        <v>1163</v>
      </c>
      <c r="D11" s="6" t="s">
        <v>45</v>
      </c>
      <c r="E11" t="s">
        <v>1043</v>
      </c>
      <c r="F11">
        <v>787000</v>
      </c>
      <c r="G11" s="10"/>
      <c r="H11" t="s">
        <v>1227</v>
      </c>
      <c r="I11" s="7"/>
      <c r="M11" s="66"/>
    </row>
    <row r="12" spans="1:13" s="8" customFormat="1" ht="18.75" x14ac:dyDescent="0.2">
      <c r="A12" s="85" t="s">
        <v>70</v>
      </c>
      <c r="B12" s="6" t="s">
        <v>45</v>
      </c>
      <c r="C12" s="6" t="s">
        <v>1163</v>
      </c>
      <c r="D12" s="6" t="s">
        <v>45</v>
      </c>
      <c r="E12" t="s">
        <v>1044</v>
      </c>
      <c r="F12">
        <v>990000</v>
      </c>
      <c r="G12" s="10"/>
      <c r="H12" t="s">
        <v>1225</v>
      </c>
      <c r="I12" s="7"/>
      <c r="M12" s="66"/>
    </row>
    <row r="13" spans="1:13" s="8" customFormat="1" ht="18.75" x14ac:dyDescent="0.2">
      <c r="A13" s="85" t="s">
        <v>71</v>
      </c>
      <c r="B13" s="6" t="s">
        <v>45</v>
      </c>
      <c r="C13" s="6" t="s">
        <v>1163</v>
      </c>
      <c r="D13" s="6" t="s">
        <v>45</v>
      </c>
      <c r="E13" t="s">
        <v>1045</v>
      </c>
      <c r="F13">
        <v>348000</v>
      </c>
      <c r="G13" s="10"/>
      <c r="H13" t="s">
        <v>1226</v>
      </c>
      <c r="I13" s="7"/>
      <c r="M13" s="66"/>
    </row>
    <row r="14" spans="1:13" s="8" customFormat="1" ht="18.75" x14ac:dyDescent="0.2">
      <c r="A14" s="85" t="s">
        <v>72</v>
      </c>
      <c r="B14" s="6" t="s">
        <v>45</v>
      </c>
      <c r="C14" s="6" t="s">
        <v>1163</v>
      </c>
      <c r="D14" s="6" t="s">
        <v>45</v>
      </c>
      <c r="E14" t="s">
        <v>1046</v>
      </c>
      <c r="F14">
        <v>147000</v>
      </c>
      <c r="G14" s="10"/>
      <c r="H14" t="s">
        <v>1226</v>
      </c>
      <c r="I14" s="7"/>
      <c r="M14" s="66"/>
    </row>
    <row r="15" spans="1:13" s="8" customFormat="1" ht="18.75" x14ac:dyDescent="0.2">
      <c r="A15" s="85" t="s">
        <v>73</v>
      </c>
      <c r="B15" s="6" t="s">
        <v>45</v>
      </c>
      <c r="C15" s="6" t="s">
        <v>1163</v>
      </c>
      <c r="D15" s="6" t="s">
        <v>45</v>
      </c>
      <c r="E15" t="s">
        <v>1047</v>
      </c>
      <c r="F15">
        <v>82000</v>
      </c>
      <c r="G15" s="10"/>
      <c r="H15" t="s">
        <v>1226</v>
      </c>
      <c r="I15" s="7"/>
      <c r="M15" s="66"/>
    </row>
    <row r="16" spans="1:13" s="8" customFormat="1" ht="18.75" x14ac:dyDescent="0.2">
      <c r="A16" s="85" t="s">
        <v>74</v>
      </c>
      <c r="B16" s="6" t="s">
        <v>45</v>
      </c>
      <c r="C16" s="6" t="s">
        <v>1163</v>
      </c>
      <c r="D16" s="6" t="s">
        <v>45</v>
      </c>
      <c r="E16" t="s">
        <v>1048</v>
      </c>
      <c r="F16">
        <v>7900</v>
      </c>
      <c r="G16" s="10"/>
      <c r="H16" t="s">
        <v>1226</v>
      </c>
      <c r="I16" s="7"/>
      <c r="M16" s="66"/>
    </row>
    <row r="17" spans="1:67" s="8" customFormat="1" ht="18.75" x14ac:dyDescent="0.2">
      <c r="A17" s="85" t="s">
        <v>75</v>
      </c>
      <c r="B17" s="6" t="s">
        <v>45</v>
      </c>
      <c r="C17" s="6" t="s">
        <v>1163</v>
      </c>
      <c r="D17" s="6" t="s">
        <v>45</v>
      </c>
      <c r="E17" t="s">
        <v>1049</v>
      </c>
      <c r="F17">
        <v>22800</v>
      </c>
      <c r="G17" s="10"/>
      <c r="H17" t="s">
        <v>1226</v>
      </c>
      <c r="I17" s="7"/>
      <c r="M17" s="66"/>
    </row>
    <row r="18" spans="1:67" s="8" customFormat="1" ht="18.75" x14ac:dyDescent="0.2">
      <c r="A18" s="85" t="s">
        <v>76</v>
      </c>
      <c r="B18" s="6" t="s">
        <v>45</v>
      </c>
      <c r="C18" s="6" t="s">
        <v>1163</v>
      </c>
      <c r="D18" s="6" t="s">
        <v>45</v>
      </c>
      <c r="E18" t="s">
        <v>1050</v>
      </c>
      <c r="F18">
        <v>16000</v>
      </c>
      <c r="G18" s="10"/>
      <c r="H18" t="s">
        <v>1226</v>
      </c>
      <c r="I18" s="7"/>
      <c r="M18" s="66"/>
    </row>
    <row r="19" spans="1:67" s="8" customFormat="1" ht="18.75" x14ac:dyDescent="0.2">
      <c r="A19" s="85" t="s">
        <v>77</v>
      </c>
      <c r="B19" s="6" t="s">
        <v>45</v>
      </c>
      <c r="C19" s="6" t="s">
        <v>1163</v>
      </c>
      <c r="D19" s="6" t="s">
        <v>45</v>
      </c>
      <c r="E19" t="s">
        <v>1051</v>
      </c>
      <c r="F19">
        <v>31000</v>
      </c>
      <c r="G19" s="10"/>
      <c r="H19" t="s">
        <v>1226</v>
      </c>
      <c r="I19" s="7"/>
      <c r="M19" s="66"/>
    </row>
    <row r="20" spans="1:67" s="8" customFormat="1" ht="18.75" x14ac:dyDescent="0.2">
      <c r="A20" s="86" t="s">
        <v>78</v>
      </c>
      <c r="B20" s="6" t="s">
        <v>45</v>
      </c>
      <c r="C20" s="6" t="s">
        <v>1163</v>
      </c>
      <c r="D20" s="6" t="s">
        <v>45</v>
      </c>
      <c r="E20" t="s">
        <v>1052</v>
      </c>
      <c r="F20">
        <v>3136000</v>
      </c>
      <c r="G20" s="69"/>
      <c r="H20" t="s">
        <v>1227</v>
      </c>
      <c r="I20" s="10"/>
      <c r="K20" s="64"/>
      <c r="L20" s="64"/>
      <c r="M20" s="66"/>
    </row>
    <row r="21" spans="1:67" s="8" customFormat="1" ht="18.75" x14ac:dyDescent="0.2">
      <c r="A21" s="86"/>
      <c r="B21" s="6"/>
      <c r="C21" s="6"/>
      <c r="D21" s="6"/>
      <c r="E21"/>
      <c r="F21"/>
      <c r="G21" s="69"/>
      <c r="H21" s="10"/>
      <c r="I21" s="10"/>
      <c r="K21" s="64"/>
      <c r="L21" s="64"/>
      <c r="M21" s="66"/>
    </row>
    <row r="22" spans="1:67" s="8" customFormat="1" ht="18.75" x14ac:dyDescent="0.2">
      <c r="A22" s="86"/>
      <c r="B22" s="6"/>
      <c r="C22" s="6"/>
      <c r="D22" s="6"/>
      <c r="E22"/>
      <c r="F22"/>
      <c r="G22" s="69"/>
      <c r="H22" s="10"/>
      <c r="I22" s="10"/>
      <c r="K22" s="64"/>
      <c r="L22" s="64"/>
      <c r="M22" s="66"/>
    </row>
    <row r="23" spans="1:67" x14ac:dyDescent="0.2">
      <c r="A23" t="str">
        <f>+A20</f>
        <v>10</v>
      </c>
      <c r="E23" t="s">
        <v>1169</v>
      </c>
      <c r="F23">
        <f>SUM(F11:F22)</f>
        <v>5567700</v>
      </c>
    </row>
    <row r="24" spans="1:67" ht="18.75" x14ac:dyDescent="0.3">
      <c r="A24" t="str">
        <f>+A23</f>
        <v>10</v>
      </c>
      <c r="E24" t="s">
        <v>1208</v>
      </c>
      <c r="F24">
        <f>+F23</f>
        <v>5567700</v>
      </c>
      <c r="J24" s="190"/>
    </row>
    <row r="25" spans="1:67" s="191" customFormat="1" ht="18.75" x14ac:dyDescent="0.2">
      <c r="A25"/>
      <c r="B25" s="192"/>
      <c r="C25" s="192"/>
      <c r="D25" s="192"/>
      <c r="E25"/>
      <c r="F25"/>
      <c r="G25"/>
      <c r="H25"/>
      <c r="I25"/>
    </row>
    <row r="26" spans="1:67" s="191" customFormat="1" ht="18.75" x14ac:dyDescent="0.2">
      <c r="A26"/>
      <c r="B26" s="192"/>
      <c r="C26" s="192"/>
      <c r="D26" s="192"/>
      <c r="E26"/>
      <c r="F26"/>
      <c r="G26"/>
      <c r="H26"/>
      <c r="I26"/>
      <c r="J26"/>
      <c r="K26"/>
    </row>
    <row r="27" spans="1:67" ht="18.75" x14ac:dyDescent="0.3">
      <c r="J27" s="190"/>
    </row>
    <row r="28" spans="1:67" s="198" customFormat="1" ht="18.75" x14ac:dyDescent="0.3">
      <c r="A28"/>
      <c r="B28"/>
      <c r="C28"/>
      <c r="D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</row>
    <row r="29" spans="1:67" s="198" customFormat="1" ht="18.75" x14ac:dyDescent="0.3">
      <c r="A29"/>
      <c r="B29"/>
      <c r="C29"/>
      <c r="D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0" spans="1:67" s="198" customFormat="1" ht="18.75" x14ac:dyDescent="0.3">
      <c r="A30"/>
      <c r="B30"/>
      <c r="C30"/>
      <c r="D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</row>
    <row r="31" spans="1:67" s="198" customFormat="1" ht="18.75" x14ac:dyDescent="0.3">
      <c r="A31"/>
      <c r="B31"/>
      <c r="C31"/>
      <c r="D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</sheetData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00B0F0"/>
  </sheetPr>
  <dimension ref="A1:BO66"/>
  <sheetViews>
    <sheetView view="pageBreakPreview" zoomScale="85" zoomScaleNormal="100" zoomScaleSheetLayoutView="85" workbookViewId="0">
      <pane ySplit="7" topLeftCell="A33" activePane="bottomLeft" state="frozen"/>
      <selection activeCell="K12" sqref="K12"/>
      <selection pane="bottomLeft" activeCell="H11" sqref="H11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2.28515625" customWidth="1"/>
    <col min="6" max="6" width="17.42578125" customWidth="1"/>
    <col min="7" max="7" width="13" customWidth="1"/>
    <col min="8" max="8" width="35.85546875" customWidth="1"/>
    <col min="9" max="9" width="47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13" ht="54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34</v>
      </c>
    </row>
    <row r="9" spans="1:13" ht="18.75" x14ac:dyDescent="0.3">
      <c r="A9" s="174"/>
      <c r="B9" s="175"/>
      <c r="C9" s="175"/>
      <c r="D9" s="175"/>
      <c r="E9" s="15" t="s">
        <v>30</v>
      </c>
    </row>
    <row r="10" spans="1:13" ht="18.75" x14ac:dyDescent="0.3">
      <c r="A10" s="174"/>
      <c r="B10" s="175"/>
      <c r="C10" s="175"/>
      <c r="D10" s="175"/>
      <c r="E10" s="165" t="s">
        <v>1228</v>
      </c>
    </row>
    <row r="11" spans="1:13" s="17" customFormat="1" ht="248.25" customHeight="1" x14ac:dyDescent="0.2">
      <c r="A11">
        <v>1</v>
      </c>
      <c r="B11" t="s">
        <v>34</v>
      </c>
      <c r="C11" t="s">
        <v>1163</v>
      </c>
      <c r="D11" t="s">
        <v>34</v>
      </c>
      <c r="E11" t="s">
        <v>1053</v>
      </c>
      <c r="F11">
        <v>800000</v>
      </c>
      <c r="G11"/>
      <c r="H11" t="s">
        <v>1430</v>
      </c>
      <c r="I11" t="s">
        <v>1892</v>
      </c>
      <c r="J11" s="65"/>
      <c r="K11" s="65"/>
      <c r="L11" s="39"/>
    </row>
    <row r="12" spans="1:13" s="17" customFormat="1" ht="176.25" customHeight="1" x14ac:dyDescent="0.2">
      <c r="A12">
        <v>2</v>
      </c>
      <c r="B12" t="s">
        <v>34</v>
      </c>
      <c r="C12" t="s">
        <v>1163</v>
      </c>
      <c r="D12" t="s">
        <v>34</v>
      </c>
      <c r="E12" t="s">
        <v>1054</v>
      </c>
      <c r="F12">
        <v>418000</v>
      </c>
      <c r="G12"/>
      <c r="H12" t="s">
        <v>1431</v>
      </c>
      <c r="I12" t="s">
        <v>1893</v>
      </c>
      <c r="J12" s="65"/>
      <c r="K12" s="65"/>
      <c r="L12" s="39"/>
    </row>
    <row r="13" spans="1:13" s="17" customFormat="1" ht="18.75" x14ac:dyDescent="0.2">
      <c r="A13">
        <v>3</v>
      </c>
      <c r="B13" t="s">
        <v>34</v>
      </c>
      <c r="C13" t="s">
        <v>1163</v>
      </c>
      <c r="D13" t="s">
        <v>34</v>
      </c>
      <c r="E13" t="s">
        <v>1055</v>
      </c>
      <c r="F13">
        <v>176000</v>
      </c>
      <c r="G13"/>
      <c r="H13" t="s">
        <v>1432</v>
      </c>
      <c r="I13" t="s">
        <v>1894</v>
      </c>
      <c r="J13" s="65"/>
      <c r="K13" s="65"/>
      <c r="L13" s="39"/>
    </row>
    <row r="14" spans="1:13" s="17" customFormat="1" ht="145.5" customHeight="1" x14ac:dyDescent="0.2">
      <c r="A14">
        <v>4</v>
      </c>
      <c r="B14" t="s">
        <v>34</v>
      </c>
      <c r="C14" t="s">
        <v>1163</v>
      </c>
      <c r="D14" t="s">
        <v>34</v>
      </c>
      <c r="E14" t="s">
        <v>1056</v>
      </c>
      <c r="F14">
        <v>105000</v>
      </c>
      <c r="G14"/>
      <c r="H14" t="s">
        <v>1433</v>
      </c>
      <c r="I14" t="s">
        <v>1911</v>
      </c>
      <c r="J14" s="65"/>
      <c r="K14" s="65"/>
      <c r="L14" s="39"/>
    </row>
    <row r="15" spans="1:13" s="17" customFormat="1" ht="88.5" customHeight="1" x14ac:dyDescent="0.2">
      <c r="A15">
        <v>5</v>
      </c>
      <c r="B15" t="s">
        <v>34</v>
      </c>
      <c r="C15" t="s">
        <v>1163</v>
      </c>
      <c r="D15" t="s">
        <v>34</v>
      </c>
      <c r="E15" t="s">
        <v>1057</v>
      </c>
      <c r="F15">
        <v>17100</v>
      </c>
      <c r="G15"/>
      <c r="H15" t="s">
        <v>1434</v>
      </c>
      <c r="I15" t="s">
        <v>1895</v>
      </c>
      <c r="J15" s="65"/>
      <c r="K15" s="65"/>
      <c r="L15" s="39"/>
    </row>
    <row r="16" spans="1:13" s="17" customFormat="1" ht="18.75" x14ac:dyDescent="0.2">
      <c r="A16">
        <v>6</v>
      </c>
      <c r="B16" t="s">
        <v>34</v>
      </c>
      <c r="C16" t="s">
        <v>1163</v>
      </c>
      <c r="D16" t="s">
        <v>34</v>
      </c>
      <c r="E16" t="s">
        <v>1058</v>
      </c>
      <c r="F16">
        <v>221200</v>
      </c>
      <c r="G16"/>
      <c r="H16" t="s">
        <v>1435</v>
      </c>
      <c r="I16" t="s">
        <v>1912</v>
      </c>
      <c r="J16" s="65"/>
      <c r="K16" s="65"/>
      <c r="L16" s="39"/>
    </row>
    <row r="17" spans="1:12" s="17" customFormat="1" ht="129" customHeight="1" x14ac:dyDescent="0.2">
      <c r="A17">
        <v>7</v>
      </c>
      <c r="B17" t="s">
        <v>34</v>
      </c>
      <c r="C17" t="s">
        <v>1163</v>
      </c>
      <c r="D17" t="s">
        <v>34</v>
      </c>
      <c r="E17" t="s">
        <v>1059</v>
      </c>
      <c r="F17">
        <v>72000</v>
      </c>
      <c r="G17"/>
      <c r="H17" t="s">
        <v>1436</v>
      </c>
      <c r="I17" t="s">
        <v>1913</v>
      </c>
      <c r="J17" s="65"/>
      <c r="K17" s="65"/>
      <c r="L17" s="39"/>
    </row>
    <row r="18" spans="1:12" s="17" customFormat="1" ht="165.75" customHeight="1" x14ac:dyDescent="0.2">
      <c r="A18">
        <v>8</v>
      </c>
      <c r="B18" t="s">
        <v>34</v>
      </c>
      <c r="C18" t="s">
        <v>1163</v>
      </c>
      <c r="D18" t="s">
        <v>34</v>
      </c>
      <c r="E18" t="s">
        <v>1060</v>
      </c>
      <c r="F18">
        <v>77000</v>
      </c>
      <c r="G18"/>
      <c r="H18" t="s">
        <v>1437</v>
      </c>
      <c r="I18" t="s">
        <v>1896</v>
      </c>
      <c r="J18" s="65"/>
      <c r="K18" s="65"/>
      <c r="L18" s="39"/>
    </row>
    <row r="19" spans="1:12" s="17" customFormat="1" ht="18.75" x14ac:dyDescent="0.2">
      <c r="A19">
        <v>9</v>
      </c>
      <c r="B19" t="s">
        <v>34</v>
      </c>
      <c r="C19" t="s">
        <v>1163</v>
      </c>
      <c r="D19" t="s">
        <v>34</v>
      </c>
      <c r="E19" t="s">
        <v>1061</v>
      </c>
      <c r="F19">
        <v>90000</v>
      </c>
      <c r="G19"/>
      <c r="H19" t="s">
        <v>1438</v>
      </c>
      <c r="I19" t="s">
        <v>1914</v>
      </c>
      <c r="J19" s="65"/>
      <c r="K19" s="65"/>
      <c r="L19" s="39"/>
    </row>
    <row r="20" spans="1:12" s="17" customFormat="1" ht="237.75" customHeight="1" x14ac:dyDescent="0.2">
      <c r="A20">
        <v>10</v>
      </c>
      <c r="B20" t="s">
        <v>34</v>
      </c>
      <c r="C20" t="s">
        <v>1163</v>
      </c>
      <c r="D20" t="s">
        <v>34</v>
      </c>
      <c r="E20" t="s">
        <v>1062</v>
      </c>
      <c r="F20">
        <v>238000</v>
      </c>
      <c r="G20"/>
      <c r="H20" t="s">
        <v>1439</v>
      </c>
      <c r="I20" t="s">
        <v>1915</v>
      </c>
      <c r="J20" s="65"/>
      <c r="K20" s="65"/>
      <c r="L20" s="39"/>
    </row>
    <row r="21" spans="1:12" s="17" customFormat="1" ht="18.75" x14ac:dyDescent="0.2">
      <c r="A21">
        <v>11</v>
      </c>
      <c r="B21" t="s">
        <v>34</v>
      </c>
      <c r="C21" t="s">
        <v>1163</v>
      </c>
      <c r="D21" t="s">
        <v>34</v>
      </c>
      <c r="E21" t="s">
        <v>1063</v>
      </c>
      <c r="F21">
        <v>174000</v>
      </c>
      <c r="G21"/>
      <c r="H21" t="s">
        <v>1440</v>
      </c>
      <c r="I21" t="s">
        <v>1916</v>
      </c>
      <c r="J21" s="65"/>
      <c r="K21" s="65"/>
      <c r="L21" s="39"/>
    </row>
    <row r="22" spans="1:12" s="17" customFormat="1" ht="18.75" x14ac:dyDescent="0.2">
      <c r="A22">
        <v>12</v>
      </c>
      <c r="B22" t="s">
        <v>34</v>
      </c>
      <c r="C22" t="s">
        <v>1163</v>
      </c>
      <c r="D22" t="s">
        <v>34</v>
      </c>
      <c r="E22" t="s">
        <v>1064</v>
      </c>
      <c r="F22">
        <v>44800</v>
      </c>
      <c r="G22"/>
      <c r="H22" t="s">
        <v>1441</v>
      </c>
      <c r="I22" t="s">
        <v>1897</v>
      </c>
      <c r="J22" s="65"/>
      <c r="K22" s="65"/>
      <c r="L22" s="39"/>
    </row>
    <row r="23" spans="1:12" s="17" customFormat="1" ht="186" customHeight="1" x14ac:dyDescent="0.2">
      <c r="A23">
        <v>13</v>
      </c>
      <c r="B23" t="s">
        <v>34</v>
      </c>
      <c r="C23" t="s">
        <v>1163</v>
      </c>
      <c r="D23" t="s">
        <v>34</v>
      </c>
      <c r="E23" t="s">
        <v>1065</v>
      </c>
      <c r="F23">
        <v>78000</v>
      </c>
      <c r="G23"/>
      <c r="H23" t="s">
        <v>1442</v>
      </c>
      <c r="I23" t="s">
        <v>1917</v>
      </c>
      <c r="J23" s="65"/>
      <c r="K23" s="65"/>
      <c r="L23" s="39"/>
    </row>
    <row r="24" spans="1:12" s="17" customFormat="1" ht="133.5" customHeight="1" x14ac:dyDescent="0.2">
      <c r="A24">
        <v>14</v>
      </c>
      <c r="B24" t="s">
        <v>34</v>
      </c>
      <c r="C24" t="s">
        <v>1163</v>
      </c>
      <c r="D24" t="s">
        <v>34</v>
      </c>
      <c r="E24" t="s">
        <v>1066</v>
      </c>
      <c r="F24">
        <v>32000</v>
      </c>
      <c r="G24"/>
      <c r="H24" t="s">
        <v>1443</v>
      </c>
      <c r="I24" t="s">
        <v>1918</v>
      </c>
      <c r="J24" s="65"/>
      <c r="K24" s="65"/>
      <c r="L24" s="39"/>
    </row>
    <row r="25" spans="1:12" s="17" customFormat="1" ht="18.75" x14ac:dyDescent="0.2">
      <c r="A25">
        <v>15</v>
      </c>
      <c r="B25" t="s">
        <v>34</v>
      </c>
      <c r="C25" t="s">
        <v>1163</v>
      </c>
      <c r="D25" t="s">
        <v>34</v>
      </c>
      <c r="E25" t="s">
        <v>1067</v>
      </c>
      <c r="F25">
        <v>15000</v>
      </c>
      <c r="G25"/>
      <c r="H25" t="s">
        <v>1444</v>
      </c>
      <c r="I25" t="s">
        <v>1898</v>
      </c>
      <c r="J25" s="65"/>
      <c r="K25" s="65"/>
      <c r="L25" s="39"/>
    </row>
    <row r="26" spans="1:12" s="17" customFormat="1" ht="83.25" customHeight="1" x14ac:dyDescent="0.2">
      <c r="A26">
        <v>16</v>
      </c>
      <c r="B26" t="s">
        <v>34</v>
      </c>
      <c r="C26" t="s">
        <v>1163</v>
      </c>
      <c r="D26" t="s">
        <v>34</v>
      </c>
      <c r="E26" t="s">
        <v>1068</v>
      </c>
      <c r="F26">
        <v>13000</v>
      </c>
      <c r="G26"/>
      <c r="H26" t="s">
        <v>1444</v>
      </c>
      <c r="I26" t="s">
        <v>1898</v>
      </c>
      <c r="J26" s="65"/>
      <c r="K26" s="65"/>
      <c r="L26" s="39"/>
    </row>
    <row r="27" spans="1:12" s="17" customFormat="1" ht="18.75" x14ac:dyDescent="0.2">
      <c r="A27">
        <v>17</v>
      </c>
      <c r="B27" t="s">
        <v>34</v>
      </c>
      <c r="C27" t="s">
        <v>1163</v>
      </c>
      <c r="D27" t="s">
        <v>34</v>
      </c>
      <c r="E27" t="s">
        <v>1069</v>
      </c>
      <c r="F27">
        <v>6500</v>
      </c>
      <c r="G27"/>
      <c r="H27" t="s">
        <v>1445</v>
      </c>
      <c r="I27" t="s">
        <v>1899</v>
      </c>
      <c r="J27" s="65"/>
      <c r="K27" s="65"/>
      <c r="L27" s="39"/>
    </row>
    <row r="28" spans="1:12" s="17" customFormat="1" ht="18.75" x14ac:dyDescent="0.2">
      <c r="A28">
        <v>18</v>
      </c>
      <c r="B28" t="s">
        <v>34</v>
      </c>
      <c r="C28" t="s">
        <v>1163</v>
      </c>
      <c r="D28" t="s">
        <v>34</v>
      </c>
      <c r="E28" t="s">
        <v>1070</v>
      </c>
      <c r="F28">
        <v>1574000</v>
      </c>
      <c r="G28"/>
      <c r="H28" t="s">
        <v>1447</v>
      </c>
      <c r="I28" t="s">
        <v>1900</v>
      </c>
      <c r="J28" s="65"/>
      <c r="K28" s="65"/>
      <c r="L28" s="39"/>
    </row>
    <row r="29" spans="1:12" s="17" customFormat="1" ht="18.75" x14ac:dyDescent="0.2">
      <c r="A29">
        <v>19</v>
      </c>
      <c r="B29" t="s">
        <v>34</v>
      </c>
      <c r="C29" t="s">
        <v>1163</v>
      </c>
      <c r="D29" t="s">
        <v>34</v>
      </c>
      <c r="E29" t="s">
        <v>1071</v>
      </c>
      <c r="F29">
        <v>18000</v>
      </c>
      <c r="G29"/>
      <c r="H29" t="s">
        <v>1449</v>
      </c>
      <c r="I29" t="s">
        <v>1901</v>
      </c>
      <c r="J29" s="65"/>
      <c r="K29" s="65"/>
      <c r="L29" s="39"/>
    </row>
    <row r="30" spans="1:12" s="17" customFormat="1" ht="18.75" x14ac:dyDescent="0.2">
      <c r="A30">
        <v>20</v>
      </c>
      <c r="B30" t="s">
        <v>34</v>
      </c>
      <c r="C30" t="s">
        <v>1163</v>
      </c>
      <c r="D30" t="s">
        <v>34</v>
      </c>
      <c r="E30" t="s">
        <v>1072</v>
      </c>
      <c r="F30">
        <v>30000</v>
      </c>
      <c r="G30"/>
      <c r="H30" t="s">
        <v>1450</v>
      </c>
      <c r="I30" t="s">
        <v>1902</v>
      </c>
      <c r="J30" s="65"/>
      <c r="K30" s="65"/>
      <c r="L30" s="39"/>
    </row>
    <row r="31" spans="1:12" s="17" customFormat="1" ht="18.75" x14ac:dyDescent="0.2">
      <c r="A31">
        <v>21</v>
      </c>
      <c r="B31" t="s">
        <v>34</v>
      </c>
      <c r="C31" t="s">
        <v>1163</v>
      </c>
      <c r="D31" t="s">
        <v>34</v>
      </c>
      <c r="E31" t="s">
        <v>1073</v>
      </c>
      <c r="F31">
        <v>52000</v>
      </c>
      <c r="G31"/>
      <c r="H31" t="s">
        <v>1451</v>
      </c>
      <c r="I31" t="s">
        <v>1903</v>
      </c>
      <c r="J31" s="65"/>
      <c r="K31" s="65"/>
      <c r="L31" s="39"/>
    </row>
    <row r="32" spans="1:12" s="17" customFormat="1" ht="104.25" customHeight="1" x14ac:dyDescent="0.2">
      <c r="A32">
        <v>22</v>
      </c>
      <c r="B32" t="s">
        <v>34</v>
      </c>
      <c r="C32" t="s">
        <v>1163</v>
      </c>
      <c r="D32" t="s">
        <v>34</v>
      </c>
      <c r="E32" t="s">
        <v>1074</v>
      </c>
      <c r="F32">
        <v>77000</v>
      </c>
      <c r="G32"/>
      <c r="H32" t="str">
        <f>+'[3]จนท.- กมค. ครั้งที่ 1-61 '!$I$154&amp;'[3]จนท.- กมค. ครั้งที่ 1-61 '!$I$155</f>
        <v>กม.(4) ขอรับความเห็นชอบกระบวนการขอซื้อขอจ้างคด.(10) กำลังดำเนินการจัดซื้อ คาดว่าประมาณเดือน ธ.ค. จัดซื้อเรียบร้อย</v>
      </c>
      <c r="I32" t="s">
        <v>1919</v>
      </c>
      <c r="J32" s="65"/>
      <c r="K32" s="65"/>
      <c r="L32" s="39"/>
    </row>
    <row r="33" spans="1:12" s="17" customFormat="1" ht="83.25" customHeight="1" x14ac:dyDescent="0.2">
      <c r="A33">
        <v>23</v>
      </c>
      <c r="B33" t="s">
        <v>34</v>
      </c>
      <c r="C33" t="s">
        <v>1163</v>
      </c>
      <c r="D33" t="s">
        <v>34</v>
      </c>
      <c r="E33" t="s">
        <v>1075</v>
      </c>
      <c r="F33">
        <v>31600</v>
      </c>
      <c r="G33"/>
      <c r="H33" t="s">
        <v>1452</v>
      </c>
      <c r="I33" t="s">
        <v>1904</v>
      </c>
      <c r="J33" s="65"/>
      <c r="K33" s="65"/>
      <c r="L33" s="39"/>
    </row>
    <row r="34" spans="1:12" s="17" customFormat="1" ht="18.75" x14ac:dyDescent="0.2">
      <c r="A34">
        <v>24</v>
      </c>
      <c r="B34" t="s">
        <v>34</v>
      </c>
      <c r="C34" t="s">
        <v>1163</v>
      </c>
      <c r="D34" t="s">
        <v>34</v>
      </c>
      <c r="E34" t="s">
        <v>1076</v>
      </c>
      <c r="F34">
        <v>6200</v>
      </c>
      <c r="G34"/>
      <c r="H34" t="s">
        <v>1453</v>
      </c>
      <c r="I34" t="s">
        <v>1905</v>
      </c>
      <c r="J34" s="65"/>
      <c r="K34" s="65"/>
      <c r="L34" s="39"/>
    </row>
    <row r="35" spans="1:12" s="17" customFormat="1" ht="18.75" x14ac:dyDescent="0.2">
      <c r="A35">
        <v>25</v>
      </c>
      <c r="B35" t="s">
        <v>34</v>
      </c>
      <c r="C35" t="s">
        <v>1163</v>
      </c>
      <c r="D35" t="s">
        <v>34</v>
      </c>
      <c r="E35" t="s">
        <v>1077</v>
      </c>
      <c r="F35">
        <v>13000</v>
      </c>
      <c r="G35"/>
      <c r="H35" t="s">
        <v>1453</v>
      </c>
      <c r="I35" t="s">
        <v>1905</v>
      </c>
      <c r="J35" s="65"/>
      <c r="K35" s="65"/>
      <c r="L35" s="39"/>
    </row>
    <row r="36" spans="1:12" s="17" customFormat="1" ht="18.75" x14ac:dyDescent="0.2">
      <c r="A36">
        <v>26</v>
      </c>
      <c r="B36" t="s">
        <v>34</v>
      </c>
      <c r="C36" t="s">
        <v>1163</v>
      </c>
      <c r="D36" t="s">
        <v>34</v>
      </c>
      <c r="E36" t="s">
        <v>1078</v>
      </c>
      <c r="F36">
        <v>102000</v>
      </c>
      <c r="G36"/>
      <c r="H36" t="s">
        <v>1454</v>
      </c>
      <c r="I36" t="s">
        <v>1906</v>
      </c>
      <c r="J36" s="65"/>
      <c r="K36" s="65"/>
      <c r="L36" s="39"/>
    </row>
    <row r="37" spans="1:12" s="17" customFormat="1" ht="18.75" x14ac:dyDescent="0.2">
      <c r="A37">
        <v>27</v>
      </c>
      <c r="B37" t="s">
        <v>34</v>
      </c>
      <c r="C37" t="s">
        <v>1163</v>
      </c>
      <c r="D37" t="s">
        <v>34</v>
      </c>
      <c r="E37" t="s">
        <v>1079</v>
      </c>
      <c r="F37">
        <v>12900</v>
      </c>
      <c r="G37"/>
      <c r="H37" t="s">
        <v>1455</v>
      </c>
      <c r="I37" t="s">
        <v>1907</v>
      </c>
      <c r="J37" s="65"/>
      <c r="K37" s="65"/>
      <c r="L37" s="39"/>
    </row>
    <row r="38" spans="1:12" s="17" customFormat="1" ht="18.75" x14ac:dyDescent="0.2">
      <c r="A38">
        <v>28</v>
      </c>
      <c r="B38" t="s">
        <v>34</v>
      </c>
      <c r="C38" t="s">
        <v>1163</v>
      </c>
      <c r="D38" t="s">
        <v>34</v>
      </c>
      <c r="E38" t="s">
        <v>1080</v>
      </c>
      <c r="F38">
        <v>18000</v>
      </c>
      <c r="G38"/>
      <c r="H38" t="s">
        <v>1444</v>
      </c>
      <c r="I38" t="s">
        <v>1898</v>
      </c>
      <c r="J38" s="65"/>
      <c r="K38" s="65"/>
      <c r="L38" s="39"/>
    </row>
    <row r="39" spans="1:12" s="17" customFormat="1" ht="18.75" x14ac:dyDescent="0.2">
      <c r="A39">
        <v>29</v>
      </c>
      <c r="B39" t="s">
        <v>34</v>
      </c>
      <c r="C39" t="s">
        <v>1163</v>
      </c>
      <c r="D39" t="s">
        <v>34</v>
      </c>
      <c r="E39" t="s">
        <v>1081</v>
      </c>
      <c r="F39">
        <v>4200</v>
      </c>
      <c r="G39"/>
      <c r="H39" t="s">
        <v>1444</v>
      </c>
      <c r="I39" t="s">
        <v>1898</v>
      </c>
      <c r="J39" s="65"/>
      <c r="K39" s="65"/>
      <c r="L39" s="39"/>
    </row>
    <row r="40" spans="1:12" s="17" customFormat="1" ht="18.75" x14ac:dyDescent="0.2">
      <c r="A40">
        <v>30</v>
      </c>
      <c r="B40" t="s">
        <v>34</v>
      </c>
      <c r="C40" t="s">
        <v>1163</v>
      </c>
      <c r="D40" t="s">
        <v>34</v>
      </c>
      <c r="E40" t="s">
        <v>1082</v>
      </c>
      <c r="F40">
        <v>53000</v>
      </c>
      <c r="G40"/>
      <c r="H40" t="s">
        <v>1456</v>
      </c>
      <c r="I40" t="s">
        <v>1908</v>
      </c>
      <c r="J40" s="65"/>
      <c r="K40" s="65"/>
      <c r="L40" s="39"/>
    </row>
    <row r="41" spans="1:12" s="17" customFormat="1" ht="18.75" x14ac:dyDescent="0.2">
      <c r="A41">
        <v>31</v>
      </c>
      <c r="B41" t="s">
        <v>34</v>
      </c>
      <c r="C41" t="s">
        <v>1163</v>
      </c>
      <c r="D41" t="s">
        <v>34</v>
      </c>
      <c r="E41" t="s">
        <v>1083</v>
      </c>
      <c r="F41">
        <v>20400</v>
      </c>
      <c r="G41"/>
      <c r="H41" t="s">
        <v>1455</v>
      </c>
      <c r="I41" t="s">
        <v>1907</v>
      </c>
      <c r="J41" s="65"/>
      <c r="K41" s="65"/>
      <c r="L41" s="39"/>
    </row>
    <row r="42" spans="1:12" s="17" customFormat="1" ht="18.75" x14ac:dyDescent="0.2">
      <c r="A42">
        <v>32</v>
      </c>
      <c r="B42" t="s">
        <v>34</v>
      </c>
      <c r="C42" t="s">
        <v>1163</v>
      </c>
      <c r="D42" t="s">
        <v>34</v>
      </c>
      <c r="E42" t="s">
        <v>1084</v>
      </c>
      <c r="F42">
        <v>110000</v>
      </c>
      <c r="G42"/>
      <c r="H42" t="s">
        <v>1453</v>
      </c>
      <c r="I42" t="s">
        <v>1905</v>
      </c>
      <c r="J42" s="65"/>
      <c r="K42" s="65"/>
      <c r="L42" s="39"/>
    </row>
    <row r="43" spans="1:12" s="17" customFormat="1" ht="18.75" x14ac:dyDescent="0.2">
      <c r="A43">
        <v>33</v>
      </c>
      <c r="B43" t="s">
        <v>34</v>
      </c>
      <c r="C43" t="s">
        <v>1163</v>
      </c>
      <c r="D43" t="s">
        <v>34</v>
      </c>
      <c r="E43" t="s">
        <v>1085</v>
      </c>
      <c r="F43">
        <v>48000</v>
      </c>
      <c r="G43"/>
      <c r="H43" t="s">
        <v>1457</v>
      </c>
      <c r="I43" t="s">
        <v>1920</v>
      </c>
      <c r="J43" s="65"/>
      <c r="K43" s="65"/>
      <c r="L43" s="39"/>
    </row>
    <row r="44" spans="1:12" s="17" customFormat="1" ht="18.75" x14ac:dyDescent="0.2">
      <c r="A44">
        <v>34</v>
      </c>
      <c r="B44" t="s">
        <v>34</v>
      </c>
      <c r="C44" t="s">
        <v>1163</v>
      </c>
      <c r="D44" t="s">
        <v>34</v>
      </c>
      <c r="E44" t="s">
        <v>1086</v>
      </c>
      <c r="F44">
        <v>3800</v>
      </c>
      <c r="G44"/>
      <c r="H44" t="s">
        <v>1444</v>
      </c>
      <c r="I44" t="s">
        <v>1898</v>
      </c>
      <c r="J44" s="65"/>
      <c r="K44" s="65"/>
      <c r="L44" s="39"/>
    </row>
    <row r="45" spans="1:12" s="17" customFormat="1" ht="18.75" x14ac:dyDescent="0.2">
      <c r="A45">
        <v>35</v>
      </c>
      <c r="B45" t="s">
        <v>34</v>
      </c>
      <c r="C45" t="s">
        <v>1163</v>
      </c>
      <c r="D45" t="s">
        <v>34</v>
      </c>
      <c r="E45" t="s">
        <v>1087</v>
      </c>
      <c r="F45">
        <v>169700</v>
      </c>
      <c r="G45"/>
      <c r="H45" t="s">
        <v>1445</v>
      </c>
      <c r="I45" t="s">
        <v>1899</v>
      </c>
      <c r="J45" s="65"/>
      <c r="K45" s="65"/>
      <c r="L45" s="39"/>
    </row>
    <row r="46" spans="1:12" s="17" customFormat="1" ht="18.75" x14ac:dyDescent="0.2">
      <c r="A46">
        <v>36</v>
      </c>
      <c r="B46" t="s">
        <v>34</v>
      </c>
      <c r="C46" t="s">
        <v>1163</v>
      </c>
      <c r="D46" t="s">
        <v>34</v>
      </c>
      <c r="E46" t="s">
        <v>1088</v>
      </c>
      <c r="F46">
        <v>154800</v>
      </c>
      <c r="G46"/>
      <c r="H46" t="s">
        <v>1453</v>
      </c>
      <c r="I46" t="s">
        <v>1905</v>
      </c>
      <c r="J46" s="65"/>
      <c r="K46" s="65"/>
      <c r="L46" s="39"/>
    </row>
    <row r="47" spans="1:12" s="17" customFormat="1" ht="18.75" x14ac:dyDescent="0.2">
      <c r="A47">
        <v>37</v>
      </c>
      <c r="B47" t="s">
        <v>34</v>
      </c>
      <c r="C47" t="s">
        <v>1163</v>
      </c>
      <c r="D47" t="s">
        <v>34</v>
      </c>
      <c r="E47" t="s">
        <v>1089</v>
      </c>
      <c r="F47">
        <v>11500</v>
      </c>
      <c r="G47"/>
      <c r="H47" t="s">
        <v>1458</v>
      </c>
      <c r="I47" t="s">
        <v>1909</v>
      </c>
      <c r="J47" s="65"/>
      <c r="K47" s="65"/>
      <c r="L47" s="39"/>
    </row>
    <row r="48" spans="1:12" s="17" customFormat="1" ht="18.75" x14ac:dyDescent="0.2">
      <c r="A48">
        <v>38</v>
      </c>
      <c r="B48" t="s">
        <v>34</v>
      </c>
      <c r="C48" t="s">
        <v>1163</v>
      </c>
      <c r="D48" t="s">
        <v>34</v>
      </c>
      <c r="E48" t="s">
        <v>1090</v>
      </c>
      <c r="F48">
        <v>2352000</v>
      </c>
      <c r="G48"/>
      <c r="H48" t="s">
        <v>1446</v>
      </c>
      <c r="I48" t="s">
        <v>1921</v>
      </c>
      <c r="J48" s="65"/>
      <c r="K48" s="65"/>
      <c r="L48" s="39"/>
    </row>
    <row r="49" spans="1:67" s="17" customFormat="1" ht="330.75" customHeight="1" x14ac:dyDescent="0.2">
      <c r="A49">
        <v>39</v>
      </c>
      <c r="B49" t="s">
        <v>34</v>
      </c>
      <c r="C49" t="s">
        <v>1163</v>
      </c>
      <c r="D49" t="s">
        <v>34</v>
      </c>
      <c r="E49" t="s">
        <v>1091</v>
      </c>
      <c r="F49">
        <v>2428000</v>
      </c>
      <c r="G49"/>
      <c r="H49" t="s">
        <v>1448</v>
      </c>
      <c r="I49" t="s">
        <v>1922</v>
      </c>
      <c r="J49" s="65"/>
      <c r="K49" s="65"/>
      <c r="L49" s="39"/>
    </row>
    <row r="51" spans="1:67" x14ac:dyDescent="0.2">
      <c r="A51">
        <f>+A49</f>
        <v>39</v>
      </c>
      <c r="E51" t="s">
        <v>1169</v>
      </c>
      <c r="F51">
        <f>SUM(F11:F50)</f>
        <v>9867700</v>
      </c>
    </row>
    <row r="52" spans="1:67" x14ac:dyDescent="0.2">
      <c r="A52">
        <f>+A51</f>
        <v>39</v>
      </c>
      <c r="E52" t="s">
        <v>36</v>
      </c>
      <c r="F52">
        <f>+F51</f>
        <v>9867700</v>
      </c>
    </row>
    <row r="53" spans="1:67" s="191" customFormat="1" ht="18.75" x14ac:dyDescent="0.2">
      <c r="A53" s="200"/>
      <c r="B53" s="199"/>
      <c r="C53" s="199"/>
      <c r="D53" s="199"/>
      <c r="E53" s="201" t="s">
        <v>8</v>
      </c>
      <c r="F53"/>
      <c r="G53"/>
      <c r="H53"/>
      <c r="I53"/>
    </row>
    <row r="54" spans="1:67" s="191" customFormat="1" ht="18.75" x14ac:dyDescent="0.2">
      <c r="A54" s="199"/>
      <c r="B54" s="199"/>
      <c r="C54" s="199"/>
      <c r="D54" s="199"/>
      <c r="E54" s="165" t="s">
        <v>1228</v>
      </c>
      <c r="F54"/>
      <c r="G54"/>
      <c r="H54"/>
      <c r="I54"/>
      <c r="K54" s="192"/>
      <c r="L54" s="192"/>
    </row>
    <row r="55" spans="1:67" s="17" customFormat="1" ht="116.25" customHeight="1" x14ac:dyDescent="0.2">
      <c r="A55">
        <v>1</v>
      </c>
      <c r="B55" t="s">
        <v>34</v>
      </c>
      <c r="C55" s="97" t="s">
        <v>1175</v>
      </c>
      <c r="D55" t="s">
        <v>34</v>
      </c>
      <c r="E55" t="s">
        <v>1092</v>
      </c>
      <c r="F55">
        <v>29319800</v>
      </c>
      <c r="G55"/>
      <c r="H55" t="s">
        <v>1459</v>
      </c>
      <c r="I55" t="s">
        <v>1910</v>
      </c>
      <c r="J55" s="65"/>
      <c r="K55" s="65"/>
      <c r="L55" s="39"/>
    </row>
    <row r="56" spans="1:67" s="191" customFormat="1" ht="18.75" x14ac:dyDescent="0.2">
      <c r="A56"/>
      <c r="B56"/>
      <c r="C56" s="97"/>
      <c r="D56" s="97"/>
      <c r="E56"/>
      <c r="F56"/>
      <c r="G56"/>
      <c r="H56"/>
      <c r="I56"/>
      <c r="K56" s="192"/>
      <c r="L56" s="192"/>
    </row>
    <row r="57" spans="1:67" s="193" customFormat="1" ht="18.75" x14ac:dyDescent="0.2">
      <c r="A57">
        <f>+A55</f>
        <v>1</v>
      </c>
      <c r="B57"/>
      <c r="C57"/>
      <c r="D57"/>
      <c r="E57" t="s">
        <v>1173</v>
      </c>
      <c r="F57">
        <f>SUM(F55:F56)</f>
        <v>29319800</v>
      </c>
      <c r="G57">
        <f>SUM(G55:G56)</f>
        <v>0</v>
      </c>
      <c r="H57"/>
      <c r="I57">
        <f>SUM(H56:H56)</f>
        <v>0</v>
      </c>
      <c r="J57"/>
      <c r="M57"/>
    </row>
    <row r="58" spans="1:67" s="192" customFormat="1" ht="18.75" x14ac:dyDescent="0.2">
      <c r="A58">
        <f>+A57</f>
        <v>1</v>
      </c>
      <c r="B58"/>
      <c r="C58"/>
      <c r="D58"/>
      <c r="E58" t="s">
        <v>27</v>
      </c>
      <c r="F58">
        <f>+F57</f>
        <v>29319800</v>
      </c>
      <c r="G58"/>
      <c r="H58"/>
      <c r="I58"/>
      <c r="J58" s="194"/>
      <c r="K58"/>
      <c r="L58"/>
      <c r="M58"/>
    </row>
    <row r="59" spans="1:67" ht="18.75" x14ac:dyDescent="0.3">
      <c r="A59">
        <f>+A58+A52</f>
        <v>40</v>
      </c>
      <c r="E59" t="s">
        <v>1199</v>
      </c>
      <c r="F59">
        <f>+F58+F52</f>
        <v>39187500</v>
      </c>
      <c r="J59" s="190"/>
    </row>
    <row r="60" spans="1:67" s="191" customFormat="1" ht="18.75" x14ac:dyDescent="0.2">
      <c r="A60"/>
      <c r="B60" s="192"/>
      <c r="C60" s="192"/>
      <c r="D60" s="192"/>
      <c r="E60"/>
      <c r="F60"/>
      <c r="G60"/>
      <c r="H60"/>
      <c r="I60"/>
    </row>
    <row r="61" spans="1:67" s="191" customFormat="1" ht="18.75" x14ac:dyDescent="0.2">
      <c r="A61"/>
      <c r="B61" s="192"/>
      <c r="C61" s="192"/>
      <c r="D61" s="192"/>
      <c r="E61"/>
      <c r="F61"/>
      <c r="G61"/>
      <c r="H61"/>
      <c r="I61"/>
      <c r="J61"/>
      <c r="K61"/>
    </row>
    <row r="62" spans="1:67" ht="18.75" x14ac:dyDescent="0.3">
      <c r="J62" s="190"/>
    </row>
    <row r="63" spans="1:67" s="198" customFormat="1" ht="18.75" x14ac:dyDescent="0.3">
      <c r="A63"/>
      <c r="B63"/>
      <c r="C63"/>
      <c r="D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</row>
    <row r="64" spans="1:67" s="198" customFormat="1" ht="18.75" x14ac:dyDescent="0.3">
      <c r="A64"/>
      <c r="B64"/>
      <c r="C64"/>
      <c r="D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</row>
    <row r="65" spans="1:67" s="198" customFormat="1" ht="18.75" x14ac:dyDescent="0.3">
      <c r="A65"/>
      <c r="B65"/>
      <c r="C65"/>
      <c r="D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</row>
    <row r="66" spans="1:67" s="198" customFormat="1" ht="18.75" x14ac:dyDescent="0.3">
      <c r="A66"/>
      <c r="B66"/>
      <c r="C66"/>
      <c r="D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</row>
  </sheetData>
  <autoFilter ref="A9:BO59"/>
  <mergeCells count="14">
    <mergeCell ref="H5:H7"/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</mergeCells>
  <pageMargins left="0.59055118110236227" right="0.74803149606299213" top="0.6692913385826772" bottom="0.70866141732283472" header="0.51181102362204722" footer="0.51181102362204722"/>
  <pageSetup paperSize="9" scale="66" orientation="landscape" blackAndWhite="1" r:id="rId1"/>
  <headerFooter alignWithMargins="0"/>
  <rowBreaks count="2" manualBreakCount="2">
    <brk id="47" max="8" man="1"/>
    <brk id="49" max="8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00B0F0"/>
  </sheetPr>
  <dimension ref="A1:CH58"/>
  <sheetViews>
    <sheetView view="pageBreakPreview" topLeftCell="A16" zoomScale="70" zoomScaleNormal="100" zoomScaleSheetLayoutView="70" workbookViewId="0">
      <selection activeCell="M18" sqref="M18"/>
    </sheetView>
  </sheetViews>
  <sheetFormatPr defaultRowHeight="18.75" x14ac:dyDescent="0.3"/>
  <cols>
    <col min="1" max="1" width="5.85546875" customWidth="1"/>
    <col min="2" max="3" width="6.7109375" customWidth="1"/>
    <col min="4" max="4" width="8.42578125" customWidth="1"/>
    <col min="5" max="5" width="59.28515625" customWidth="1"/>
    <col min="6" max="6" width="14.7109375" customWidth="1"/>
    <col min="7" max="7" width="14.5703125" customWidth="1"/>
    <col min="8" max="8" width="31" customWidth="1"/>
    <col min="9" max="9" width="37.85546875" customWidth="1"/>
    <col min="10" max="10" width="12.42578125" style="13" bestFit="1" customWidth="1"/>
    <col min="11" max="12" width="9.140625" style="13"/>
    <col min="13" max="13" width="12.42578125" style="13" bestFit="1" customWidth="1"/>
    <col min="14" max="41" width="9.140625" style="13"/>
  </cols>
  <sheetData>
    <row r="1" spans="1:86" x14ac:dyDescent="0.3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86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86" x14ac:dyDescent="0.3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86" x14ac:dyDescent="0.3">
      <c r="F4" s="314"/>
      <c r="G4" s="314"/>
      <c r="J4" s="38"/>
      <c r="K4" s="113"/>
      <c r="L4" s="113"/>
    </row>
    <row r="5" spans="1:86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K5" s="78"/>
      <c r="L5" s="78"/>
      <c r="M5" s="17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</row>
    <row r="6" spans="1:86" ht="21" customHeight="1" x14ac:dyDescent="0.3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  <c r="K6" s="78"/>
      <c r="L6" s="78"/>
      <c r="M6" s="17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</row>
    <row r="7" spans="1:86" ht="57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K7" s="78"/>
      <c r="L7" s="78"/>
      <c r="M7" s="17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</row>
    <row r="8" spans="1:86" x14ac:dyDescent="0.3">
      <c r="E8" s="28" t="s">
        <v>170</v>
      </c>
      <c r="F8" s="243"/>
      <c r="G8" s="24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</row>
    <row r="9" spans="1:86" s="17" customFormat="1" x14ac:dyDescent="0.2">
      <c r="A9" s="97"/>
      <c r="B9" s="97"/>
      <c r="C9" s="97"/>
      <c r="D9" s="97"/>
      <c r="E9" s="15" t="s">
        <v>30</v>
      </c>
      <c r="F9"/>
      <c r="G9"/>
      <c r="H9"/>
      <c r="I9"/>
    </row>
    <row r="10" spans="1:86" x14ac:dyDescent="0.2">
      <c r="E10" s="165" t="s">
        <v>1169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86" s="17" customFormat="1" x14ac:dyDescent="0.2">
      <c r="A11" t="s">
        <v>69</v>
      </c>
      <c r="B11" s="97" t="s">
        <v>1200</v>
      </c>
      <c r="C11" s="97" t="s">
        <v>1163</v>
      </c>
      <c r="D11" s="97" t="s">
        <v>1200</v>
      </c>
      <c r="E11" t="s">
        <v>1093</v>
      </c>
      <c r="F11">
        <v>180000</v>
      </c>
      <c r="G11"/>
      <c r="H11" t="s">
        <v>1536</v>
      </c>
      <c r="I11" t="s">
        <v>1700</v>
      </c>
    </row>
    <row r="12" spans="1:86" s="17" customFormat="1" x14ac:dyDescent="0.2">
      <c r="A12" t="s">
        <v>70</v>
      </c>
      <c r="B12" s="97" t="s">
        <v>1200</v>
      </c>
      <c r="C12" s="97" t="s">
        <v>1163</v>
      </c>
      <c r="D12" s="97" t="s">
        <v>1200</v>
      </c>
      <c r="E12" t="s">
        <v>1094</v>
      </c>
      <c r="F12">
        <v>412000</v>
      </c>
      <c r="G12"/>
      <c r="H12" t="s">
        <v>1537</v>
      </c>
      <c r="I12" t="s">
        <v>1700</v>
      </c>
    </row>
    <row r="13" spans="1:86" s="17" customFormat="1" x14ac:dyDescent="0.2">
      <c r="A13" t="s">
        <v>71</v>
      </c>
      <c r="B13" s="97" t="s">
        <v>1200</v>
      </c>
      <c r="C13" s="97" t="s">
        <v>1163</v>
      </c>
      <c r="D13" s="97" t="s">
        <v>1200</v>
      </c>
      <c r="E13" t="s">
        <v>1095</v>
      </c>
      <c r="F13">
        <v>150000</v>
      </c>
      <c r="G13"/>
      <c r="H13" t="s">
        <v>1537</v>
      </c>
      <c r="I13" t="s">
        <v>1700</v>
      </c>
    </row>
    <row r="14" spans="1:86" s="17" customFormat="1" x14ac:dyDescent="0.2">
      <c r="A14" t="s">
        <v>72</v>
      </c>
      <c r="B14" s="97" t="s">
        <v>1200</v>
      </c>
      <c r="C14" s="97" t="s">
        <v>1163</v>
      </c>
      <c r="D14" s="97" t="s">
        <v>1200</v>
      </c>
      <c r="E14" t="s">
        <v>1096</v>
      </c>
      <c r="F14">
        <v>14000</v>
      </c>
      <c r="G14"/>
      <c r="H14" t="s">
        <v>1537</v>
      </c>
      <c r="I14" t="s">
        <v>1700</v>
      </c>
    </row>
    <row r="15" spans="1:86" s="17" customFormat="1" x14ac:dyDescent="0.2">
      <c r="A15" t="s">
        <v>73</v>
      </c>
      <c r="B15" s="97" t="s">
        <v>1200</v>
      </c>
      <c r="C15" s="97" t="s">
        <v>1163</v>
      </c>
      <c r="D15" s="97" t="s">
        <v>1200</v>
      </c>
      <c r="E15" t="s">
        <v>1097</v>
      </c>
      <c r="F15">
        <v>23700</v>
      </c>
      <c r="G15"/>
      <c r="H15" t="s">
        <v>1537</v>
      </c>
      <c r="I15" t="s">
        <v>1700</v>
      </c>
    </row>
    <row r="16" spans="1:86" s="17" customFormat="1" x14ac:dyDescent="0.2">
      <c r="A16" t="s">
        <v>74</v>
      </c>
      <c r="B16" s="97" t="s">
        <v>1200</v>
      </c>
      <c r="C16" s="97" t="s">
        <v>1163</v>
      </c>
      <c r="D16" s="97" t="s">
        <v>1200</v>
      </c>
      <c r="E16" t="s">
        <v>1098</v>
      </c>
      <c r="F16">
        <v>880000</v>
      </c>
      <c r="G16"/>
      <c r="H16" t="s">
        <v>1538</v>
      </c>
      <c r="I16" t="s">
        <v>1700</v>
      </c>
    </row>
    <row r="17" spans="1:86" s="17" customFormat="1" x14ac:dyDescent="0.2">
      <c r="A17" t="s">
        <v>75</v>
      </c>
      <c r="B17" s="97" t="s">
        <v>1200</v>
      </c>
      <c r="C17" s="97" t="s">
        <v>1163</v>
      </c>
      <c r="D17" s="97" t="s">
        <v>1200</v>
      </c>
      <c r="E17" t="s">
        <v>1099</v>
      </c>
      <c r="F17">
        <v>176000</v>
      </c>
      <c r="G17"/>
      <c r="H17" t="s">
        <v>1538</v>
      </c>
      <c r="I17" t="s">
        <v>1700</v>
      </c>
    </row>
    <row r="18" spans="1:86" s="17" customFormat="1" x14ac:dyDescent="0.2">
      <c r="A18" t="s">
        <v>76</v>
      </c>
      <c r="B18" s="97" t="s">
        <v>1200</v>
      </c>
      <c r="C18" s="97" t="s">
        <v>1163</v>
      </c>
      <c r="D18" s="97" t="s">
        <v>1200</v>
      </c>
      <c r="E18" t="s">
        <v>1100</v>
      </c>
      <c r="F18">
        <v>55300</v>
      </c>
      <c r="G18"/>
      <c r="H18" t="s">
        <v>1538</v>
      </c>
      <c r="I18" t="s">
        <v>1700</v>
      </c>
    </row>
    <row r="19" spans="1:86" s="17" customFormat="1" x14ac:dyDescent="0.2">
      <c r="A19" t="s">
        <v>77</v>
      </c>
      <c r="B19" s="97" t="s">
        <v>1200</v>
      </c>
      <c r="C19" s="97" t="s">
        <v>1163</v>
      </c>
      <c r="D19" s="97" t="s">
        <v>1200</v>
      </c>
      <c r="E19" t="s">
        <v>1101</v>
      </c>
      <c r="F19">
        <v>9000</v>
      </c>
      <c r="G19"/>
      <c r="H19" t="s">
        <v>1538</v>
      </c>
      <c r="I19" t="s">
        <v>1700</v>
      </c>
    </row>
    <row r="20" spans="1:86" s="17" customFormat="1" x14ac:dyDescent="0.2">
      <c r="A20" t="s">
        <v>78</v>
      </c>
      <c r="B20" s="97" t="s">
        <v>1200</v>
      </c>
      <c r="C20" s="97" t="s">
        <v>1163</v>
      </c>
      <c r="D20" s="97" t="s">
        <v>1200</v>
      </c>
      <c r="E20" t="s">
        <v>1102</v>
      </c>
      <c r="F20">
        <v>51000</v>
      </c>
      <c r="G20"/>
      <c r="H20" t="s">
        <v>1538</v>
      </c>
      <c r="I20" t="s">
        <v>1700</v>
      </c>
    </row>
    <row r="21" spans="1:86" s="17" customFormat="1" x14ac:dyDescent="0.2">
      <c r="A21" t="s">
        <v>79</v>
      </c>
      <c r="B21" s="97" t="s">
        <v>1200</v>
      </c>
      <c r="C21" s="97" t="s">
        <v>1163</v>
      </c>
      <c r="D21" s="97" t="s">
        <v>1200</v>
      </c>
      <c r="E21" t="s">
        <v>1103</v>
      </c>
      <c r="F21">
        <v>58000</v>
      </c>
      <c r="G21"/>
      <c r="H21" t="s">
        <v>1538</v>
      </c>
      <c r="I21" t="s">
        <v>1700</v>
      </c>
    </row>
    <row r="22" spans="1:86" ht="12.75" x14ac:dyDescent="0.2">
      <c r="A22" t="str">
        <f>+A21</f>
        <v>11</v>
      </c>
      <c r="E22" t="s">
        <v>1169</v>
      </c>
      <c r="F22">
        <f>SUM(F11:F21)</f>
        <v>2009000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86" x14ac:dyDescent="0.3">
      <c r="A23" t="str">
        <f>+A22</f>
        <v>11</v>
      </c>
      <c r="E23" s="226" t="s">
        <v>171</v>
      </c>
      <c r="F23">
        <f>+F22</f>
        <v>2009000</v>
      </c>
      <c r="J23" s="38"/>
      <c r="K23" s="113"/>
      <c r="L23" s="113"/>
      <c r="M2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</row>
    <row r="24" spans="1:86" s="17" customFormat="1" x14ac:dyDescent="0.2">
      <c r="A24"/>
      <c r="B24"/>
      <c r="C24"/>
      <c r="D24"/>
      <c r="E24"/>
      <c r="F24"/>
      <c r="G24"/>
      <c r="H24"/>
      <c r="I24"/>
    </row>
    <row r="25" spans="1:86" s="17" customFormat="1" x14ac:dyDescent="0.3">
      <c r="A25"/>
      <c r="B25"/>
      <c r="C25"/>
      <c r="D25"/>
      <c r="E25"/>
      <c r="F25"/>
      <c r="G25"/>
      <c r="H25"/>
      <c r="I25"/>
      <c r="J25" s="39"/>
      <c r="K25" s="13"/>
    </row>
    <row r="26" spans="1:86" s="31" customFormat="1" x14ac:dyDescent="0.3">
      <c r="A26"/>
      <c r="B26"/>
      <c r="C26"/>
      <c r="D26"/>
      <c r="F26"/>
      <c r="G26"/>
      <c r="H26"/>
      <c r="I26"/>
      <c r="J26" s="38"/>
      <c r="K26" s="13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</row>
    <row r="27" spans="1:86" s="31" customFormat="1" x14ac:dyDescent="0.3">
      <c r="A27"/>
      <c r="B27"/>
      <c r="C27"/>
      <c r="D27"/>
      <c r="F27"/>
      <c r="G27"/>
      <c r="H27"/>
      <c r="I27"/>
      <c r="J27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</row>
    <row r="28" spans="1:86" s="31" customFormat="1" x14ac:dyDescent="0.3">
      <c r="A28"/>
      <c r="B28"/>
      <c r="C28"/>
      <c r="D28"/>
      <c r="F28"/>
      <c r="G28"/>
      <c r="H28"/>
      <c r="I2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</row>
    <row r="29" spans="1:86" s="31" customFormat="1" x14ac:dyDescent="0.3">
      <c r="A29"/>
      <c r="B29"/>
      <c r="C29"/>
      <c r="D29"/>
      <c r="F29"/>
      <c r="G29"/>
      <c r="H29"/>
      <c r="I29"/>
      <c r="J29" s="108"/>
      <c r="K29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</row>
    <row r="30" spans="1:86" x14ac:dyDescent="0.3"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</row>
    <row r="31" spans="1:86" x14ac:dyDescent="0.3"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</row>
    <row r="32" spans="1:86" x14ac:dyDescent="0.3"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</row>
    <row r="33" spans="42:86" x14ac:dyDescent="0.3"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</row>
    <row r="34" spans="42:86" x14ac:dyDescent="0.3"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</row>
    <row r="35" spans="42:86" x14ac:dyDescent="0.3"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</row>
    <row r="36" spans="42:86" x14ac:dyDescent="0.3"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</row>
    <row r="37" spans="42:86" x14ac:dyDescent="0.3"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</row>
    <row r="38" spans="42:86" x14ac:dyDescent="0.3"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</row>
    <row r="39" spans="42:86" x14ac:dyDescent="0.3"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</row>
    <row r="40" spans="42:86" x14ac:dyDescent="0.3"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</row>
    <row r="41" spans="42:86" x14ac:dyDescent="0.3"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</row>
    <row r="42" spans="42:86" x14ac:dyDescent="0.3"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</row>
    <row r="43" spans="42:86" x14ac:dyDescent="0.3"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</row>
    <row r="44" spans="42:86" x14ac:dyDescent="0.3"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</row>
    <row r="45" spans="42:86" x14ac:dyDescent="0.3"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</row>
    <row r="46" spans="42:86" x14ac:dyDescent="0.3"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</row>
    <row r="47" spans="42:86" x14ac:dyDescent="0.3"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</row>
    <row r="48" spans="42:86" x14ac:dyDescent="0.3"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</row>
    <row r="49" spans="42:76" x14ac:dyDescent="0.3"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</row>
    <row r="50" spans="42:76" x14ac:dyDescent="0.3"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</row>
    <row r="51" spans="42:76" x14ac:dyDescent="0.3"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</row>
    <row r="52" spans="42:76" x14ac:dyDescent="0.3"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</row>
    <row r="53" spans="42:76" x14ac:dyDescent="0.3"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</row>
    <row r="54" spans="42:76" x14ac:dyDescent="0.3"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</row>
    <row r="55" spans="42:76" x14ac:dyDescent="0.3"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</row>
    <row r="56" spans="42:76" x14ac:dyDescent="0.3"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</row>
    <row r="57" spans="42:76" x14ac:dyDescent="0.3"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</row>
    <row r="58" spans="42:76" x14ac:dyDescent="0.3"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</row>
  </sheetData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blackAndWhite="1" r:id="rId1"/>
  <rowBreaks count="2" manualBreakCount="2">
    <brk id="15" max="9" man="1"/>
    <brk id="1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/>
  </sheetPr>
  <dimension ref="A1:BO35"/>
  <sheetViews>
    <sheetView zoomScaleNormal="100" zoomScaleSheetLayoutView="100" workbookViewId="0">
      <selection activeCell="E5" sqref="E5:E8"/>
    </sheetView>
  </sheetViews>
  <sheetFormatPr defaultRowHeight="21" x14ac:dyDescent="0.35"/>
  <cols>
    <col min="1" max="1" width="5.85546875" style="195" customWidth="1"/>
    <col min="2" max="2" width="6.7109375" style="196" customWidth="1"/>
    <col min="3" max="3" width="7.42578125" style="196" customWidth="1"/>
    <col min="4" max="4" width="8.42578125" style="196" customWidth="1"/>
    <col min="5" max="5" width="65.42578125" style="182" customWidth="1"/>
    <col min="6" max="6" width="22.85546875" style="242" customWidth="1"/>
    <col min="7" max="7" width="21.28515625" style="197" customWidth="1"/>
    <col min="8" max="8" width="27" style="184" customWidth="1"/>
    <col min="9" max="9" width="22.5703125" style="184" customWidth="1"/>
    <col min="10" max="10" width="16" style="181" bestFit="1" customWidth="1"/>
    <col min="11" max="12" width="9.140625" style="181"/>
    <col min="13" max="13" width="14.5703125" style="181" bestFit="1" customWidth="1"/>
    <col min="14" max="22" width="9.140625" style="181"/>
    <col min="23" max="16384" width="9.140625" style="182"/>
  </cols>
  <sheetData>
    <row r="1" spans="1:33" ht="18.75" x14ac:dyDescent="0.3">
      <c r="A1" s="314" t="s">
        <v>361</v>
      </c>
      <c r="B1" s="314"/>
      <c r="C1" s="314"/>
      <c r="D1" s="314"/>
      <c r="E1" s="314"/>
      <c r="F1" s="314"/>
      <c r="G1" s="314"/>
      <c r="H1" s="314"/>
      <c r="I1" s="314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2" spans="1:33" ht="18.75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</row>
    <row r="3" spans="1:33" ht="18.75" x14ac:dyDescent="0.3">
      <c r="A3" s="317" t="s">
        <v>2304</v>
      </c>
      <c r="B3" s="314"/>
      <c r="C3" s="314"/>
      <c r="D3" s="314"/>
      <c r="E3" s="314"/>
      <c r="F3" s="314"/>
      <c r="G3" s="314"/>
      <c r="H3" s="314"/>
      <c r="I3" s="314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33" x14ac:dyDescent="0.35">
      <c r="A4" s="183"/>
      <c r="B4" s="182"/>
      <c r="C4" s="182"/>
      <c r="D4" s="182"/>
      <c r="F4" s="314"/>
      <c r="G4" s="314"/>
      <c r="K4" s="185"/>
      <c r="L4" s="185"/>
    </row>
    <row r="5" spans="1:33" ht="21.75" customHeight="1" x14ac:dyDescent="0.3">
      <c r="A5" s="314" t="s">
        <v>145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5" t="s">
        <v>2291</v>
      </c>
      <c r="I5" s="315" t="s">
        <v>2301</v>
      </c>
      <c r="K5" s="186"/>
      <c r="L5" s="186"/>
      <c r="M5" s="187"/>
    </row>
    <row r="6" spans="1:33" ht="21" customHeight="1" x14ac:dyDescent="0.3">
      <c r="A6" s="314"/>
      <c r="B6" s="314"/>
      <c r="C6" s="314"/>
      <c r="D6" s="314"/>
      <c r="E6" s="314"/>
      <c r="F6" s="314" t="s">
        <v>35</v>
      </c>
      <c r="G6" s="314" t="s">
        <v>39</v>
      </c>
      <c r="H6" s="316"/>
      <c r="I6" s="316"/>
      <c r="K6" s="186"/>
      <c r="L6" s="186"/>
      <c r="M6" s="187"/>
    </row>
    <row r="7" spans="1:33" ht="48" customHeight="1" x14ac:dyDescent="0.3">
      <c r="A7" s="314"/>
      <c r="B7" s="314"/>
      <c r="C7" s="314"/>
      <c r="D7" s="314"/>
      <c r="E7" s="314"/>
      <c r="F7" s="314"/>
      <c r="G7" s="314"/>
      <c r="H7" s="316"/>
      <c r="I7" s="316"/>
      <c r="K7" s="186"/>
      <c r="L7" s="186"/>
      <c r="M7" s="187"/>
    </row>
    <row r="8" spans="1:33" ht="21.75" customHeight="1" x14ac:dyDescent="0.3">
      <c r="A8" s="314"/>
      <c r="B8" s="314"/>
      <c r="C8" s="314"/>
      <c r="D8" s="314"/>
      <c r="E8" s="314"/>
      <c r="F8" s="314"/>
      <c r="G8" s="314"/>
      <c r="H8" s="316"/>
      <c r="I8" s="316"/>
      <c r="K8" s="186"/>
      <c r="L8" s="186"/>
      <c r="M8" s="187"/>
    </row>
    <row r="9" spans="1:33" x14ac:dyDescent="0.35">
      <c r="A9" s="174"/>
      <c r="B9" s="175"/>
      <c r="C9" s="175"/>
      <c r="D9" s="175"/>
      <c r="E9" s="176" t="s">
        <v>144</v>
      </c>
      <c r="F9" s="240"/>
      <c r="G9" s="177"/>
      <c r="H9" s="188"/>
      <c r="I9" s="188"/>
    </row>
    <row r="10" spans="1:33" s="187" customFormat="1" x14ac:dyDescent="0.2">
      <c r="A10" s="178"/>
      <c r="B10" s="179"/>
      <c r="C10" s="179"/>
      <c r="D10" s="179"/>
      <c r="E10" t="s">
        <v>8</v>
      </c>
      <c r="F10" s="241"/>
      <c r="G10" s="180"/>
      <c r="H10" s="189"/>
      <c r="I10" s="189"/>
    </row>
    <row r="11" spans="1:33" s="187" customFormat="1" x14ac:dyDescent="0.2">
      <c r="A11" s="178"/>
      <c r="B11" s="179"/>
      <c r="C11" s="179"/>
      <c r="D11" s="179"/>
      <c r="E11" t="s">
        <v>1164</v>
      </c>
      <c r="F11"/>
      <c r="G11" s="180"/>
      <c r="H11" s="189"/>
      <c r="I11" s="189"/>
    </row>
    <row r="12" spans="1:33" s="187" customFormat="1" x14ac:dyDescent="0.35">
      <c r="A12" s="178">
        <v>1</v>
      </c>
      <c r="B12" s="179" t="s">
        <v>144</v>
      </c>
      <c r="C12" s="179" t="s">
        <v>1163</v>
      </c>
      <c r="D12" s="179" t="s">
        <v>144</v>
      </c>
      <c r="E12" t="s">
        <v>363</v>
      </c>
      <c r="F12">
        <v>668827000</v>
      </c>
      <c r="G12" s="180"/>
      <c r="H12" s="189"/>
      <c r="I12" s="189"/>
    </row>
    <row r="13" spans="1:33" s="187" customFormat="1" x14ac:dyDescent="0.35">
      <c r="A13" s="178">
        <v>2</v>
      </c>
      <c r="B13" s="179" t="s">
        <v>144</v>
      </c>
      <c r="C13" s="179" t="s">
        <v>1163</v>
      </c>
      <c r="D13" s="179" t="s">
        <v>144</v>
      </c>
      <c r="E13" t="s">
        <v>364</v>
      </c>
      <c r="F13">
        <v>559633400</v>
      </c>
      <c r="G13" s="180"/>
      <c r="H13" s="189"/>
      <c r="I13" s="189"/>
    </row>
    <row r="14" spans="1:33" s="187" customFormat="1" ht="56.25" x14ac:dyDescent="0.35">
      <c r="A14" s="178">
        <v>3</v>
      </c>
      <c r="B14" s="179" t="s">
        <v>144</v>
      </c>
      <c r="C14" s="179" t="s">
        <v>1166</v>
      </c>
      <c r="D14" s="179" t="s">
        <v>144</v>
      </c>
      <c r="E14" t="s">
        <v>371</v>
      </c>
      <c r="F14">
        <v>95203700</v>
      </c>
      <c r="G14" s="180"/>
      <c r="H14" s="189"/>
      <c r="I14" s="189"/>
    </row>
    <row r="15" spans="1:33" s="187" customFormat="1" x14ac:dyDescent="0.35">
      <c r="A15" s="178">
        <v>4</v>
      </c>
      <c r="B15" s="179" t="s">
        <v>144</v>
      </c>
      <c r="C15" s="179" t="s">
        <v>1163</v>
      </c>
      <c r="D15" s="179" t="s">
        <v>144</v>
      </c>
      <c r="E15" t="s">
        <v>365</v>
      </c>
      <c r="F15">
        <v>1029085100</v>
      </c>
      <c r="G15" s="180"/>
      <c r="H15" s="189"/>
      <c r="I15" s="189"/>
    </row>
    <row r="16" spans="1:33" s="187" customFormat="1" x14ac:dyDescent="0.2">
      <c r="A16" s="178"/>
      <c r="B16" s="179"/>
      <c r="C16" s="179"/>
      <c r="D16" s="179"/>
      <c r="E16"/>
      <c r="F16"/>
      <c r="G16" s="180"/>
      <c r="H16" s="189"/>
      <c r="I16" s="189"/>
    </row>
    <row r="17" spans="1:67" s="191" customFormat="1" ht="18.75" x14ac:dyDescent="0.2">
      <c r="A17">
        <f>+A15</f>
        <v>4</v>
      </c>
      <c r="B17"/>
      <c r="C17"/>
      <c r="D17"/>
      <c r="E17" t="s">
        <v>1165</v>
      </c>
      <c r="F17">
        <f>SUM(F12:F16)</f>
        <v>2352749200</v>
      </c>
      <c r="G17"/>
      <c r="H17"/>
      <c r="I17"/>
    </row>
    <row r="18" spans="1:67" customFormat="1" ht="12.75" x14ac:dyDescent="0.2">
      <c r="A18">
        <f>+A17</f>
        <v>4</v>
      </c>
      <c r="E18" t="s">
        <v>1160</v>
      </c>
      <c r="F18">
        <f>+F17</f>
        <v>2352749200</v>
      </c>
    </row>
    <row r="19" spans="1:67" x14ac:dyDescent="0.35"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</row>
    <row r="20" spans="1:67" x14ac:dyDescent="0.35"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</row>
    <row r="21" spans="1:67" x14ac:dyDescent="0.35"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</row>
    <row r="22" spans="1:67" x14ac:dyDescent="0.35">
      <c r="I22"/>
      <c r="J22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</row>
    <row r="23" spans="1:67" x14ac:dyDescent="0.35">
      <c r="I23" t="s">
        <v>1167</v>
      </c>
      <c r="J23">
        <v>4592277300</v>
      </c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</row>
    <row r="24" spans="1:67" x14ac:dyDescent="0.35">
      <c r="I24" t="s">
        <v>1166</v>
      </c>
      <c r="J24">
        <f>+F14+'สกบ. '!F119</f>
        <v>514103700</v>
      </c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</row>
    <row r="25" spans="1:67" x14ac:dyDescent="0.35">
      <c r="I25" t="s">
        <v>130</v>
      </c>
      <c r="J25">
        <f>SUM(J23:J24)</f>
        <v>5106381000</v>
      </c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</row>
    <row r="26" spans="1:67" x14ac:dyDescent="0.35"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</row>
    <row r="27" spans="1:67" x14ac:dyDescent="0.35"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</row>
    <row r="28" spans="1:67" x14ac:dyDescent="0.35"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</row>
    <row r="29" spans="1:67" x14ac:dyDescent="0.35"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</row>
    <row r="30" spans="1:67" x14ac:dyDescent="0.35"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</row>
    <row r="31" spans="1:67" x14ac:dyDescent="0.35"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</row>
    <row r="32" spans="1:67" x14ac:dyDescent="0.35"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</row>
    <row r="33" spans="23:47" x14ac:dyDescent="0.35"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</row>
    <row r="34" spans="23:47" x14ac:dyDescent="0.35"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</row>
    <row r="35" spans="23:47" x14ac:dyDescent="0.35"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</row>
  </sheetData>
  <sheetProtection selectLockedCells="1" selectUnlockedCells="1"/>
  <autoFilter ref="A11:BO18"/>
  <mergeCells count="14">
    <mergeCell ref="I5:I8"/>
    <mergeCell ref="F6:F8"/>
    <mergeCell ref="G6:G8"/>
    <mergeCell ref="A1:I1"/>
    <mergeCell ref="A2:I2"/>
    <mergeCell ref="A3:I3"/>
    <mergeCell ref="F4:G4"/>
    <mergeCell ref="A5:A8"/>
    <mergeCell ref="B5:B8"/>
    <mergeCell ref="C5:C8"/>
    <mergeCell ref="D5:D8"/>
    <mergeCell ref="E5:E8"/>
    <mergeCell ref="F5:G5"/>
    <mergeCell ref="H5:H8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C000"/>
  </sheetPr>
  <dimension ref="A1:CX72"/>
  <sheetViews>
    <sheetView view="pageBreakPreview" topLeftCell="A16" zoomScaleNormal="100" zoomScaleSheetLayoutView="100" workbookViewId="0">
      <selection activeCell="H26" sqref="H26"/>
    </sheetView>
  </sheetViews>
  <sheetFormatPr defaultRowHeight="18.75" x14ac:dyDescent="0.3"/>
  <cols>
    <col min="1" max="1" width="5.85546875" customWidth="1"/>
    <col min="2" max="3" width="6.7109375" customWidth="1"/>
    <col min="4" max="4" width="8.42578125" customWidth="1"/>
    <col min="5" max="5" width="56.28515625" style="1" customWidth="1"/>
    <col min="6" max="6" width="14.5703125" style="60" customWidth="1"/>
    <col min="7" max="7" width="13.140625" style="35" customWidth="1"/>
    <col min="8" max="8" width="47" style="35" customWidth="1"/>
    <col min="9" max="9" width="23.140625" style="41" customWidth="1"/>
    <col min="10" max="10" width="12.42578125" style="2" bestFit="1" customWidth="1"/>
    <col min="11" max="12" width="9.140625" style="2"/>
    <col min="13" max="13" width="12.28515625" style="2" bestFit="1" customWidth="1"/>
    <col min="14" max="46" width="9.140625" style="2"/>
    <col min="47" max="16384" width="9.140625" style="1"/>
  </cols>
  <sheetData>
    <row r="1" spans="1:13" x14ac:dyDescent="0.3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3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3">
      <c r="F4" s="314"/>
      <c r="G4" s="314"/>
      <c r="H4" s="5"/>
      <c r="K4" s="45"/>
      <c r="L4" s="45"/>
    </row>
    <row r="5" spans="1:13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K5" s="77"/>
      <c r="L5" s="77"/>
      <c r="M5" s="8"/>
    </row>
    <row r="6" spans="1:13" ht="21" customHeight="1" x14ac:dyDescent="0.3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  <c r="K6" s="77"/>
      <c r="L6" s="77"/>
      <c r="M6" s="8"/>
    </row>
    <row r="7" spans="1:13" ht="21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K7" s="77"/>
      <c r="L7" s="77"/>
      <c r="M7" s="8"/>
    </row>
    <row r="8" spans="1:13" ht="75.75" customHeight="1" x14ac:dyDescent="0.3">
      <c r="A8" s="314"/>
      <c r="B8" s="314"/>
      <c r="C8" s="314"/>
      <c r="D8" s="314"/>
      <c r="E8" s="314"/>
      <c r="F8" s="314"/>
      <c r="G8" s="314"/>
      <c r="H8" s="314"/>
      <c r="I8" s="314"/>
      <c r="K8" s="77"/>
      <c r="L8" s="77"/>
      <c r="M8" s="8"/>
    </row>
    <row r="9" spans="1:13" x14ac:dyDescent="0.3">
      <c r="E9" s="28" t="s">
        <v>29</v>
      </c>
      <c r="F9" s="54"/>
      <c r="G9" s="34"/>
      <c r="H9" s="34"/>
      <c r="I9" s="42"/>
    </row>
    <row r="10" spans="1:13" s="8" customFormat="1" x14ac:dyDescent="0.2">
      <c r="A10" s="67"/>
      <c r="B10" s="67"/>
      <c r="C10" s="67"/>
      <c r="D10" s="67"/>
      <c r="E10" s="15" t="s">
        <v>30</v>
      </c>
      <c r="F10" s="10"/>
      <c r="G10" s="10"/>
      <c r="H10" s="10"/>
      <c r="I10" s="9"/>
      <c r="J10" s="66"/>
    </row>
    <row r="11" spans="1:13" customFormat="1" x14ac:dyDescent="0.2">
      <c r="E11" s="165" t="s">
        <v>1228</v>
      </c>
    </row>
    <row r="12" spans="1:13" s="8" customFormat="1" x14ac:dyDescent="0.2">
      <c r="A12" t="s">
        <v>69</v>
      </c>
      <c r="B12" s="67" t="s">
        <v>29</v>
      </c>
      <c r="C12" s="67" t="s">
        <v>1163</v>
      </c>
      <c r="D12" s="67" t="s">
        <v>29</v>
      </c>
      <c r="E12" t="s">
        <v>1104</v>
      </c>
      <c r="F12">
        <v>580000</v>
      </c>
      <c r="G12" s="10"/>
      <c r="H12" t="s">
        <v>1209</v>
      </c>
      <c r="I12" t="s">
        <v>1479</v>
      </c>
    </row>
    <row r="13" spans="1:13" s="8" customFormat="1" x14ac:dyDescent="0.2">
      <c r="A13" t="s">
        <v>70</v>
      </c>
      <c r="B13" s="67" t="s">
        <v>29</v>
      </c>
      <c r="C13" s="67" t="s">
        <v>1163</v>
      </c>
      <c r="D13" s="67" t="s">
        <v>29</v>
      </c>
      <c r="E13" t="s">
        <v>1105</v>
      </c>
      <c r="F13">
        <v>200000</v>
      </c>
      <c r="G13" s="10"/>
      <c r="H13" t="s">
        <v>1209</v>
      </c>
      <c r="I13" t="s">
        <v>1480</v>
      </c>
    </row>
    <row r="14" spans="1:13" s="8" customFormat="1" x14ac:dyDescent="0.2">
      <c r="A14" t="s">
        <v>71</v>
      </c>
      <c r="B14" s="67" t="s">
        <v>29</v>
      </c>
      <c r="C14" s="67" t="s">
        <v>1163</v>
      </c>
      <c r="D14" s="67" t="s">
        <v>29</v>
      </c>
      <c r="E14" t="s">
        <v>1106</v>
      </c>
      <c r="F14">
        <v>320000</v>
      </c>
      <c r="G14" s="10"/>
      <c r="H14" t="s">
        <v>1210</v>
      </c>
      <c r="I14" t="s">
        <v>1481</v>
      </c>
    </row>
    <row r="15" spans="1:13" s="8" customFormat="1" x14ac:dyDescent="0.2">
      <c r="A15" t="s">
        <v>72</v>
      </c>
      <c r="B15" s="67" t="s">
        <v>29</v>
      </c>
      <c r="C15" s="67" t="s">
        <v>1163</v>
      </c>
      <c r="D15" s="67" t="s">
        <v>29</v>
      </c>
      <c r="E15" t="s">
        <v>1107</v>
      </c>
      <c r="F15">
        <v>165000</v>
      </c>
      <c r="G15" s="10"/>
      <c r="H15" t="s">
        <v>1210</v>
      </c>
      <c r="I15" t="s">
        <v>1482</v>
      </c>
    </row>
    <row r="16" spans="1:13" s="8" customFormat="1" x14ac:dyDescent="0.2">
      <c r="A16" t="s">
        <v>73</v>
      </c>
      <c r="B16" s="67" t="s">
        <v>29</v>
      </c>
      <c r="C16" s="67" t="s">
        <v>1163</v>
      </c>
      <c r="D16" s="67" t="s">
        <v>29</v>
      </c>
      <c r="E16" t="s">
        <v>1108</v>
      </c>
      <c r="F16">
        <v>640000</v>
      </c>
      <c r="G16" s="10"/>
      <c r="H16" t="s">
        <v>1211</v>
      </c>
      <c r="I16" t="s">
        <v>1483</v>
      </c>
    </row>
    <row r="17" spans="1:102" s="8" customFormat="1" x14ac:dyDescent="0.2">
      <c r="A17" t="s">
        <v>74</v>
      </c>
      <c r="B17" s="67" t="s">
        <v>29</v>
      </c>
      <c r="C17" s="67" t="s">
        <v>1163</v>
      </c>
      <c r="D17" s="67" t="s">
        <v>29</v>
      </c>
      <c r="E17" t="s">
        <v>1109</v>
      </c>
      <c r="F17">
        <v>422800</v>
      </c>
      <c r="G17" s="69"/>
      <c r="H17" t="s">
        <v>1211</v>
      </c>
      <c r="I17" t="s">
        <v>1480</v>
      </c>
      <c r="J17" s="66"/>
      <c r="K17" s="64"/>
      <c r="L17" s="64"/>
      <c r="M17" s="66"/>
    </row>
    <row r="18" spans="1:102" s="8" customFormat="1" x14ac:dyDescent="0.2">
      <c r="A18" t="s">
        <v>75</v>
      </c>
      <c r="B18" s="67" t="s">
        <v>29</v>
      </c>
      <c r="C18" s="67" t="s">
        <v>1163</v>
      </c>
      <c r="D18" s="67" t="s">
        <v>29</v>
      </c>
      <c r="E18" t="s">
        <v>1110</v>
      </c>
      <c r="F18">
        <v>55800</v>
      </c>
      <c r="G18" s="69"/>
      <c r="H18" t="s">
        <v>1211</v>
      </c>
      <c r="I18" t="s">
        <v>1483</v>
      </c>
      <c r="J18" s="66"/>
      <c r="K18" s="64"/>
      <c r="L18" s="64"/>
      <c r="M18" s="66"/>
    </row>
    <row r="19" spans="1:102" s="8" customFormat="1" x14ac:dyDescent="0.2">
      <c r="A19" s="85" t="s">
        <v>76</v>
      </c>
      <c r="B19" s="67" t="s">
        <v>29</v>
      </c>
      <c r="C19" s="67" t="s">
        <v>1163</v>
      </c>
      <c r="D19" s="67" t="s">
        <v>29</v>
      </c>
      <c r="E19" t="s">
        <v>1111</v>
      </c>
      <c r="F19">
        <v>4480000</v>
      </c>
      <c r="G19" s="69"/>
      <c r="H19" t="s">
        <v>1209</v>
      </c>
      <c r="I19" t="s">
        <v>1483</v>
      </c>
      <c r="J19" s="66"/>
      <c r="K19" s="64"/>
      <c r="L19" s="64"/>
      <c r="M19" s="66"/>
    </row>
    <row r="20" spans="1:102" s="8" customFormat="1" x14ac:dyDescent="0.2">
      <c r="A20" s="85" t="s">
        <v>77</v>
      </c>
      <c r="B20" s="67" t="s">
        <v>29</v>
      </c>
      <c r="C20" s="67" t="s">
        <v>1163</v>
      </c>
      <c r="D20" s="67" t="s">
        <v>29</v>
      </c>
      <c r="E20" t="s">
        <v>1112</v>
      </c>
      <c r="F20">
        <v>3935000</v>
      </c>
      <c r="G20" s="69"/>
      <c r="H20" t="s">
        <v>1209</v>
      </c>
      <c r="I20" t="s">
        <v>1483</v>
      </c>
      <c r="J20" s="66"/>
      <c r="K20" s="64"/>
      <c r="L20" s="64"/>
      <c r="M20" s="66"/>
    </row>
    <row r="21" spans="1:102" s="8" customFormat="1" x14ac:dyDescent="0.2">
      <c r="A21" s="85"/>
      <c r="B21" s="67"/>
      <c r="C21" s="67"/>
      <c r="D21" s="67"/>
      <c r="E21"/>
      <c r="F21"/>
      <c r="G21" s="69"/>
      <c r="H21" s="169"/>
      <c r="I21" s="7"/>
      <c r="J21" s="66"/>
      <c r="K21" s="64"/>
      <c r="L21" s="64"/>
      <c r="M21" s="66"/>
    </row>
    <row r="22" spans="1:102" customFormat="1" ht="13.5" thickBot="1" x14ac:dyDescent="0.25">
      <c r="A22" t="str">
        <f>+A20</f>
        <v>9</v>
      </c>
      <c r="E22" t="s">
        <v>1169</v>
      </c>
      <c r="F22">
        <f>SUM(F12:F21)</f>
        <v>10798600</v>
      </c>
    </row>
    <row r="23" spans="1:102" s="24" customFormat="1" ht="19.5" thickBot="1" x14ac:dyDescent="0.35">
      <c r="A23" t="str">
        <f>+A22</f>
        <v>9</v>
      </c>
      <c r="B23"/>
      <c r="C23"/>
      <c r="D23"/>
      <c r="E23" s="51" t="s">
        <v>53</v>
      </c>
      <c r="F23" s="58">
        <f>+F22</f>
        <v>10798600</v>
      </c>
      <c r="G23" s="58"/>
      <c r="H23" s="58"/>
      <c r="I23" s="58"/>
      <c r="J23" s="38"/>
      <c r="K23" s="115"/>
      <c r="L23" s="115"/>
      <c r="M23" s="10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</row>
    <row r="24" spans="1:102" s="8" customFormat="1" x14ac:dyDescent="0.2">
      <c r="A24"/>
      <c r="B24"/>
      <c r="C24"/>
      <c r="D24"/>
      <c r="E24" s="27"/>
      <c r="F24" s="33"/>
      <c r="G24" s="18"/>
      <c r="H24" s="18"/>
      <c r="I24" s="33"/>
    </row>
    <row r="25" spans="1:102" s="8" customFormat="1" x14ac:dyDescent="0.3">
      <c r="A25"/>
      <c r="B25"/>
      <c r="C25"/>
      <c r="D25"/>
      <c r="E25" s="27"/>
      <c r="F25" s="59"/>
      <c r="G25" s="18"/>
      <c r="H25" s="18"/>
      <c r="I25" s="33"/>
      <c r="J25" s="66"/>
      <c r="K25" s="2"/>
    </row>
    <row r="26" spans="1:102" x14ac:dyDescent="0.3">
      <c r="E26" s="2"/>
      <c r="F26" s="41"/>
      <c r="G26" s="96"/>
      <c r="H26" s="96"/>
      <c r="J26" s="40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</row>
    <row r="27" spans="1:102" s="21" customFormat="1" x14ac:dyDescent="0.3">
      <c r="A27"/>
      <c r="B27"/>
      <c r="C27"/>
      <c r="D27"/>
      <c r="E27" s="108"/>
      <c r="F27" s="118"/>
      <c r="G27" s="110"/>
      <c r="H27" s="110"/>
      <c r="I27" s="43"/>
      <c r="J27" s="83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</row>
    <row r="28" spans="1:102" s="21" customFormat="1" x14ac:dyDescent="0.3">
      <c r="A28"/>
      <c r="B28"/>
      <c r="C28"/>
      <c r="D28"/>
      <c r="E28" s="22"/>
      <c r="F28" s="80"/>
      <c r="G28" s="111"/>
      <c r="H28" s="111"/>
      <c r="I28" s="4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</row>
    <row r="29" spans="1:102" s="21" customFormat="1" x14ac:dyDescent="0.3">
      <c r="A29"/>
      <c r="B29"/>
      <c r="C29"/>
      <c r="D29"/>
      <c r="E29" s="22"/>
      <c r="F29" s="80"/>
      <c r="G29" s="111"/>
      <c r="H29" s="111"/>
      <c r="I29" s="4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</row>
    <row r="30" spans="1:102" s="21" customFormat="1" x14ac:dyDescent="0.3">
      <c r="A30"/>
      <c r="B30"/>
      <c r="C30"/>
      <c r="D30"/>
      <c r="E30" s="22"/>
      <c r="F30" s="80"/>
      <c r="G30" s="111"/>
      <c r="H30" s="111"/>
      <c r="I30" s="43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</row>
    <row r="31" spans="1:102" x14ac:dyDescent="0.3">
      <c r="E31" s="2"/>
      <c r="F31" s="41"/>
      <c r="G31" s="96"/>
      <c r="H31" s="96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 x14ac:dyDescent="0.3">
      <c r="E32" s="2"/>
      <c r="F32" s="41"/>
      <c r="G32" s="96"/>
      <c r="H32" s="96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5:102" x14ac:dyDescent="0.3">
      <c r="E33" s="2"/>
      <c r="F33" s="41"/>
      <c r="G33" s="96"/>
      <c r="H33" s="96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5:102" x14ac:dyDescent="0.3"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5:102" x14ac:dyDescent="0.3"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5:102" x14ac:dyDescent="0.3"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5:102" x14ac:dyDescent="0.3"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5:102" x14ac:dyDescent="0.3"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5:102" x14ac:dyDescent="0.3"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5:102" x14ac:dyDescent="0.3"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5:102" x14ac:dyDescent="0.3"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5:102" x14ac:dyDescent="0.3"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5:102" x14ac:dyDescent="0.3"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5:102" x14ac:dyDescent="0.3"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5:102" x14ac:dyDescent="0.3"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5:102" x14ac:dyDescent="0.3"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5:102" x14ac:dyDescent="0.3"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5:102" x14ac:dyDescent="0.3"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7:102" x14ac:dyDescent="0.3"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7:102" x14ac:dyDescent="0.3"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7:102" x14ac:dyDescent="0.3"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7:102" x14ac:dyDescent="0.3"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7:102" x14ac:dyDescent="0.3"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7:102" x14ac:dyDescent="0.3"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7:102" x14ac:dyDescent="0.3"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7:102" x14ac:dyDescent="0.3"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7:102" x14ac:dyDescent="0.3"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7:102" x14ac:dyDescent="0.3"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7:102" x14ac:dyDescent="0.3"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  <row r="60" spans="47:102" x14ac:dyDescent="0.3"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</row>
    <row r="61" spans="47:102" x14ac:dyDescent="0.3"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</row>
    <row r="62" spans="47:102" x14ac:dyDescent="0.3"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</row>
    <row r="63" spans="47:102" x14ac:dyDescent="0.3"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</row>
    <row r="64" spans="47:102" x14ac:dyDescent="0.3"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</row>
    <row r="65" spans="47:102" x14ac:dyDescent="0.3"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</row>
    <row r="66" spans="47:102" x14ac:dyDescent="0.3"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</row>
    <row r="67" spans="47:102" x14ac:dyDescent="0.3"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</row>
    <row r="68" spans="47:102" x14ac:dyDescent="0.3"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</row>
    <row r="69" spans="47:102" x14ac:dyDescent="0.3"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</row>
    <row r="70" spans="47:102" x14ac:dyDescent="0.3"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</row>
    <row r="71" spans="47:102" x14ac:dyDescent="0.3"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</row>
    <row r="72" spans="47:102" x14ac:dyDescent="0.3"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</row>
  </sheetData>
  <mergeCells count="14">
    <mergeCell ref="H5:H8"/>
    <mergeCell ref="A1:I1"/>
    <mergeCell ref="A2:I2"/>
    <mergeCell ref="A3:I3"/>
    <mergeCell ref="I5:I8"/>
    <mergeCell ref="E5:E8"/>
    <mergeCell ref="F4:G4"/>
    <mergeCell ref="A5:A8"/>
    <mergeCell ref="B5:B8"/>
    <mergeCell ref="D5:D8"/>
    <mergeCell ref="C5:C8"/>
    <mergeCell ref="F6:F8"/>
    <mergeCell ref="F5:G5"/>
    <mergeCell ref="G6:G8"/>
  </mergeCells>
  <phoneticPr fontId="3" type="noConversion"/>
  <pageMargins left="0.74803149606299213" right="0.74803149606299213" top="0.59055118110236227" bottom="0.39370078740157483" header="0.51181102362204722" footer="0.51181102362204722"/>
  <pageSetup paperSize="9" scale="82" orientation="landscape" blackAndWhite="1" r:id="rId1"/>
  <headerFooter alignWithMargins="0"/>
  <rowBreaks count="2" manualBreakCount="2">
    <brk id="15" max="7" man="1"/>
    <brk id="23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00B0F0"/>
  </sheetPr>
  <dimension ref="A1:CU54"/>
  <sheetViews>
    <sheetView view="pageBreakPreview" topLeftCell="A13" zoomScaleNormal="100" zoomScaleSheetLayoutView="100" workbookViewId="0">
      <selection activeCell="H16" sqref="H16"/>
    </sheetView>
  </sheetViews>
  <sheetFormatPr defaultRowHeight="18.75" x14ac:dyDescent="0.3"/>
  <cols>
    <col min="1" max="1" width="5.85546875" customWidth="1"/>
    <col min="2" max="3" width="6.7109375" customWidth="1"/>
    <col min="4" max="4" width="6.28515625" customWidth="1"/>
    <col min="5" max="5" width="46.42578125" customWidth="1"/>
    <col min="6" max="6" width="15.42578125" customWidth="1"/>
    <col min="7" max="7" width="12" customWidth="1"/>
    <col min="8" max="8" width="22" customWidth="1"/>
    <col min="9" max="9" width="23" style="100" customWidth="1"/>
    <col min="10" max="10" width="18.7109375" style="13" bestFit="1" customWidth="1"/>
    <col min="11" max="12" width="9.140625" style="13"/>
    <col min="13" max="13" width="13.85546875" style="13" bestFit="1" customWidth="1"/>
    <col min="14" max="43" width="9.140625" style="13"/>
  </cols>
  <sheetData>
    <row r="1" spans="1:13" x14ac:dyDescent="0.3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3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3">
      <c r="F4" s="314"/>
      <c r="G4" s="314"/>
      <c r="H4" s="59"/>
      <c r="K4" s="113"/>
      <c r="L4" s="113"/>
    </row>
    <row r="5" spans="1:13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K5" s="78"/>
      <c r="L5" s="78"/>
      <c r="M5" s="17"/>
    </row>
    <row r="6" spans="1:13" ht="21" customHeight="1" x14ac:dyDescent="0.3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  <c r="K6" s="78"/>
      <c r="L6" s="78"/>
      <c r="M6" s="17"/>
    </row>
    <row r="7" spans="1:13" ht="57.75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K7" s="78"/>
      <c r="L7" s="78"/>
      <c r="M7" s="17"/>
    </row>
    <row r="8" spans="1:13" x14ac:dyDescent="0.3">
      <c r="A8" s="11"/>
      <c r="B8" s="11"/>
      <c r="C8" s="11"/>
      <c r="D8" s="11"/>
      <c r="E8" s="28" t="s">
        <v>146</v>
      </c>
      <c r="F8" s="54"/>
      <c r="G8" s="54"/>
      <c r="H8" s="34"/>
      <c r="I8"/>
    </row>
    <row r="9" spans="1:13" s="17" customFormat="1" x14ac:dyDescent="0.2">
      <c r="A9" s="15"/>
      <c r="B9" s="15"/>
      <c r="C9" s="15"/>
      <c r="D9" s="15"/>
      <c r="E9" s="15" t="s">
        <v>30</v>
      </c>
      <c r="F9" s="29"/>
      <c r="G9" s="29"/>
      <c r="H9" s="29"/>
      <c r="I9" s="16"/>
    </row>
    <row r="10" spans="1:13" customFormat="1" x14ac:dyDescent="0.3">
      <c r="A10" s="174"/>
      <c r="B10" s="175"/>
      <c r="C10" s="175"/>
      <c r="D10" s="175"/>
      <c r="E10" s="165" t="s">
        <v>1228</v>
      </c>
    </row>
    <row r="11" spans="1:13" s="17" customFormat="1" x14ac:dyDescent="0.2">
      <c r="A11" s="97">
        <v>1</v>
      </c>
      <c r="B11" s="97" t="s">
        <v>146</v>
      </c>
      <c r="C11" s="97" t="s">
        <v>1163</v>
      </c>
      <c r="D11" s="97" t="s">
        <v>146</v>
      </c>
      <c r="E11" t="s">
        <v>1113</v>
      </c>
      <c r="F11">
        <v>44000</v>
      </c>
      <c r="G11" s="29"/>
      <c r="H11" t="s">
        <v>1421</v>
      </c>
      <c r="I11" t="s">
        <v>1421</v>
      </c>
    </row>
    <row r="12" spans="1:13" s="17" customFormat="1" x14ac:dyDescent="0.2">
      <c r="A12" s="97">
        <v>2</v>
      </c>
      <c r="B12" s="97" t="s">
        <v>146</v>
      </c>
      <c r="C12" s="97" t="s">
        <v>1163</v>
      </c>
      <c r="D12" s="97" t="s">
        <v>146</v>
      </c>
      <c r="E12" t="s">
        <v>1114</v>
      </c>
      <c r="F12">
        <v>203000</v>
      </c>
      <c r="G12" s="29"/>
      <c r="H12" t="s">
        <v>1421</v>
      </c>
      <c r="I12" t="s">
        <v>1421</v>
      </c>
    </row>
    <row r="13" spans="1:13" s="17" customFormat="1" x14ac:dyDescent="0.2">
      <c r="A13" s="97">
        <v>3</v>
      </c>
      <c r="B13" s="97" t="s">
        <v>146</v>
      </c>
      <c r="C13" s="97" t="s">
        <v>1163</v>
      </c>
      <c r="D13" s="97" t="s">
        <v>146</v>
      </c>
      <c r="E13" t="s">
        <v>1115</v>
      </c>
      <c r="F13">
        <v>714000</v>
      </c>
      <c r="G13" s="29"/>
      <c r="H13" t="s">
        <v>1421</v>
      </c>
      <c r="I13" t="s">
        <v>1421</v>
      </c>
    </row>
    <row r="14" spans="1:13" s="17" customFormat="1" x14ac:dyDescent="0.2">
      <c r="A14" s="97">
        <v>4</v>
      </c>
      <c r="B14" s="97" t="s">
        <v>146</v>
      </c>
      <c r="C14" s="97" t="s">
        <v>1163</v>
      </c>
      <c r="D14" s="97" t="s">
        <v>146</v>
      </c>
      <c r="E14" t="s">
        <v>1116</v>
      </c>
      <c r="F14">
        <v>270000</v>
      </c>
      <c r="G14" s="29"/>
      <c r="H14" t="s">
        <v>1421</v>
      </c>
      <c r="I14" t="s">
        <v>1421</v>
      </c>
    </row>
    <row r="15" spans="1:13" s="17" customFormat="1" x14ac:dyDescent="0.2">
      <c r="A15" s="97">
        <v>5</v>
      </c>
      <c r="B15" s="97" t="s">
        <v>146</v>
      </c>
      <c r="C15" s="97" t="s">
        <v>1163</v>
      </c>
      <c r="D15" s="97" t="s">
        <v>146</v>
      </c>
      <c r="E15" t="s">
        <v>1117</v>
      </c>
      <c r="F15">
        <v>139200</v>
      </c>
      <c r="G15" s="29"/>
      <c r="H15" t="s">
        <v>1421</v>
      </c>
      <c r="I15" t="s">
        <v>1421</v>
      </c>
    </row>
    <row r="16" spans="1:13" s="17" customFormat="1" x14ac:dyDescent="0.2">
      <c r="A16" s="97">
        <v>6</v>
      </c>
      <c r="B16" s="97" t="s">
        <v>146</v>
      </c>
      <c r="C16" s="97" t="s">
        <v>1163</v>
      </c>
      <c r="D16" s="97" t="s">
        <v>146</v>
      </c>
      <c r="E16" t="s">
        <v>1118</v>
      </c>
      <c r="F16">
        <v>7887000</v>
      </c>
      <c r="G16" s="29"/>
      <c r="H16" t="s">
        <v>1422</v>
      </c>
      <c r="I16" t="s">
        <v>1422</v>
      </c>
    </row>
    <row r="17" spans="1:99" ht="13.5" thickBot="1" x14ac:dyDescent="0.25">
      <c r="A17">
        <f>+A16</f>
        <v>6</v>
      </c>
      <c r="E17" t="s">
        <v>1169</v>
      </c>
      <c r="F17">
        <f>SUM(F11:F16)</f>
        <v>9257200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99" ht="19.5" thickBot="1" x14ac:dyDescent="0.35">
      <c r="A18" s="168">
        <f>+A17</f>
        <v>6</v>
      </c>
      <c r="B18" s="51"/>
      <c r="C18" s="51"/>
      <c r="D18" s="51"/>
      <c r="E18" s="51" t="s">
        <v>149</v>
      </c>
      <c r="F18" s="206">
        <f>+F17</f>
        <v>9257200</v>
      </c>
      <c r="G18" s="206"/>
      <c r="H18" s="206"/>
      <c r="I18"/>
      <c r="J18" s="38"/>
      <c r="K18" s="113"/>
      <c r="L18" s="113"/>
      <c r="M18" s="107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</row>
    <row r="19" spans="1:99" s="17" customFormat="1" x14ac:dyDescent="0.2">
      <c r="A19" s="65"/>
      <c r="B19" s="65"/>
      <c r="C19" s="65"/>
      <c r="D19" s="65"/>
      <c r="E19"/>
      <c r="F19" s="99"/>
      <c r="G19" s="99"/>
      <c r="H19"/>
      <c r="I19" s="99"/>
    </row>
    <row r="20" spans="1:99" s="17" customFormat="1" x14ac:dyDescent="0.3">
      <c r="A20" s="65"/>
      <c r="B20" s="65"/>
      <c r="C20" s="65"/>
      <c r="D20" s="65"/>
      <c r="E20"/>
      <c r="F20" s="59"/>
      <c r="G20" s="59"/>
      <c r="H20"/>
      <c r="I20" s="99"/>
      <c r="J20" s="39"/>
      <c r="K20" s="13"/>
      <c r="L20" s="13"/>
      <c r="M20" s="13"/>
    </row>
    <row r="21" spans="1:99" x14ac:dyDescent="0.3">
      <c r="J21" s="38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</row>
    <row r="22" spans="1:99" s="31" customFormat="1" x14ac:dyDescent="0.3">
      <c r="A22"/>
      <c r="B22"/>
      <c r="C22"/>
      <c r="D22"/>
      <c r="F22" s="119"/>
      <c r="G22" s="119"/>
      <c r="H22" s="37"/>
      <c r="I22"/>
      <c r="J22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</row>
    <row r="23" spans="1:99" s="31" customFormat="1" x14ac:dyDescent="0.3">
      <c r="A23"/>
      <c r="B23"/>
      <c r="C23"/>
      <c r="D23"/>
      <c r="F23" s="119"/>
      <c r="G23" s="119"/>
      <c r="H23" s="37"/>
      <c r="I23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</row>
    <row r="24" spans="1:99" s="31" customFormat="1" x14ac:dyDescent="0.3">
      <c r="A24"/>
      <c r="B24"/>
      <c r="C24"/>
      <c r="D24"/>
      <c r="F24" s="118"/>
      <c r="G24" s="118"/>
      <c r="H24" s="37"/>
      <c r="I24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</row>
    <row r="25" spans="1:99" s="31" customFormat="1" x14ac:dyDescent="0.3">
      <c r="A25"/>
      <c r="B25"/>
      <c r="C25"/>
      <c r="D25"/>
      <c r="F25" s="119"/>
      <c r="G25" s="119"/>
      <c r="H25" s="37"/>
      <c r="I25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</row>
    <row r="26" spans="1:99" x14ac:dyDescent="0.3"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</row>
    <row r="27" spans="1:99" x14ac:dyDescent="0.3"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</row>
    <row r="28" spans="1:99" x14ac:dyDescent="0.3"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</row>
    <row r="29" spans="1:99" x14ac:dyDescent="0.3"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</row>
    <row r="30" spans="1:99" x14ac:dyDescent="0.3"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</row>
    <row r="31" spans="1:99" x14ac:dyDescent="0.3"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</row>
    <row r="32" spans="1:99" x14ac:dyDescent="0.3"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</row>
    <row r="33" spans="44:99" x14ac:dyDescent="0.3"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</row>
    <row r="34" spans="44:99" x14ac:dyDescent="0.3"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</row>
    <row r="35" spans="44:99" x14ac:dyDescent="0.3"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</row>
    <row r="36" spans="44:99" x14ac:dyDescent="0.3"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</row>
    <row r="37" spans="44:99" x14ac:dyDescent="0.3"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</row>
    <row r="38" spans="44:99" x14ac:dyDescent="0.3"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</row>
    <row r="39" spans="44:99" x14ac:dyDescent="0.3"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</row>
    <row r="40" spans="44:99" x14ac:dyDescent="0.3"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</row>
    <row r="41" spans="44:99" x14ac:dyDescent="0.3"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</row>
    <row r="42" spans="44:99" x14ac:dyDescent="0.3"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</row>
    <row r="43" spans="44:99" x14ac:dyDescent="0.3"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</row>
    <row r="44" spans="44:99" x14ac:dyDescent="0.3"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</row>
    <row r="45" spans="44:99" x14ac:dyDescent="0.3"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</row>
    <row r="46" spans="44:99" x14ac:dyDescent="0.3"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</row>
    <row r="47" spans="44:99" x14ac:dyDescent="0.3"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</row>
    <row r="48" spans="44:99" x14ac:dyDescent="0.3"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</row>
    <row r="49" spans="44:99" x14ac:dyDescent="0.3"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</row>
    <row r="50" spans="44:99" x14ac:dyDescent="0.3"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</row>
    <row r="51" spans="44:99" x14ac:dyDescent="0.3"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</row>
    <row r="52" spans="44:99" x14ac:dyDescent="0.3"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</row>
    <row r="53" spans="44:99" x14ac:dyDescent="0.3"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</row>
    <row r="54" spans="44:99" x14ac:dyDescent="0.3"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</row>
  </sheetData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74803149606299213" right="0.59055118110236227" top="0.39370078740157483" bottom="0.19685039370078741" header="0.51181102362204722" footer="0.51181102362204722"/>
  <pageSetup paperSize="9" scale="90" orientation="landscape" blackAndWhite="1" r:id="rId1"/>
  <headerFooter alignWithMargins="0"/>
  <rowBreaks count="1" manualBreakCount="1">
    <brk id="14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FFC000"/>
  </sheetPr>
  <dimension ref="A1:CX71"/>
  <sheetViews>
    <sheetView view="pageBreakPreview" topLeftCell="A7" zoomScaleNormal="100" zoomScaleSheetLayoutView="100" workbookViewId="0">
      <selection activeCell="H20" sqref="H20"/>
    </sheetView>
  </sheetViews>
  <sheetFormatPr defaultRowHeight="18.75" x14ac:dyDescent="0.3"/>
  <cols>
    <col min="1" max="1" width="5.85546875" style="3" customWidth="1"/>
    <col min="2" max="3" width="6.7109375" style="3" customWidth="1"/>
    <col min="4" max="4" width="8.42578125" style="3" customWidth="1"/>
    <col min="5" max="5" width="43" style="1" customWidth="1"/>
    <col min="6" max="6" width="14.5703125" style="60" customWidth="1"/>
    <col min="7" max="7" width="13.140625" style="35" customWidth="1"/>
    <col min="8" max="8" width="39.42578125" style="35" customWidth="1"/>
    <col min="9" max="9" width="23.42578125" style="41" customWidth="1"/>
    <col min="10" max="10" width="12.42578125" style="2" bestFit="1" customWidth="1"/>
    <col min="11" max="12" width="9.140625" style="2"/>
    <col min="13" max="13" width="12.28515625" style="2" bestFit="1" customWidth="1"/>
    <col min="14" max="46" width="9.140625" style="2"/>
    <col min="47" max="16384" width="9.140625" style="1"/>
  </cols>
  <sheetData>
    <row r="1" spans="1:13" x14ac:dyDescent="0.3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3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3">
      <c r="A4" s="1"/>
      <c r="B4" s="1"/>
      <c r="C4" s="1"/>
      <c r="D4" s="1"/>
      <c r="F4" s="314"/>
      <c r="G4" s="314"/>
      <c r="H4" s="5"/>
      <c r="K4" s="45"/>
      <c r="L4" s="45"/>
    </row>
    <row r="5" spans="1:13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K5" s="77"/>
      <c r="L5" s="77"/>
      <c r="M5" s="8"/>
    </row>
    <row r="6" spans="1:13" ht="21" customHeight="1" x14ac:dyDescent="0.3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  <c r="K6" s="77"/>
      <c r="L6" s="77"/>
      <c r="M6" s="8"/>
    </row>
    <row r="7" spans="1:13" ht="21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K7" s="77"/>
      <c r="L7" s="77"/>
      <c r="M7" s="8"/>
    </row>
    <row r="8" spans="1:13" ht="75.75" customHeight="1" x14ac:dyDescent="0.3">
      <c r="A8" s="314"/>
      <c r="B8" s="314"/>
      <c r="C8" s="314"/>
      <c r="D8" s="314"/>
      <c r="E8" s="314"/>
      <c r="F8" s="314"/>
      <c r="G8" s="314"/>
      <c r="H8" s="314"/>
      <c r="I8" s="314"/>
      <c r="K8" s="77"/>
      <c r="L8" s="77"/>
      <c r="M8" s="8"/>
    </row>
    <row r="9" spans="1:13" x14ac:dyDescent="0.3">
      <c r="A9" s="11"/>
      <c r="B9" s="11"/>
      <c r="C9" s="11"/>
      <c r="D9" s="11"/>
      <c r="E9" s="28" t="s">
        <v>1161</v>
      </c>
      <c r="F9" s="54"/>
      <c r="G9" s="34"/>
      <c r="H9" s="34"/>
      <c r="I9" s="42"/>
    </row>
    <row r="10" spans="1:13" s="8" customFormat="1" x14ac:dyDescent="0.2">
      <c r="A10" s="6"/>
      <c r="B10" s="6"/>
      <c r="C10" s="6"/>
      <c r="D10" s="6"/>
      <c r="E10" s="15" t="s">
        <v>30</v>
      </c>
      <c r="F10" s="10"/>
      <c r="G10" s="10"/>
      <c r="H10" s="10"/>
      <c r="I10" s="9"/>
      <c r="J10" s="66"/>
    </row>
    <row r="11" spans="1:13" customFormat="1" ht="19.5" thickBot="1" x14ac:dyDescent="0.35">
      <c r="A11" s="174"/>
      <c r="B11" s="175"/>
      <c r="C11" s="175"/>
      <c r="D11" s="175"/>
      <c r="E11" s="165" t="s">
        <v>1228</v>
      </c>
    </row>
    <row r="12" spans="1:13" s="8" customFormat="1" x14ac:dyDescent="0.2">
      <c r="A12" t="s">
        <v>69</v>
      </c>
      <c r="B12" s="6" t="s">
        <v>1161</v>
      </c>
      <c r="C12" s="6" t="s">
        <v>1163</v>
      </c>
      <c r="D12" s="6" t="s">
        <v>1161</v>
      </c>
      <c r="E12" t="s">
        <v>1119</v>
      </c>
      <c r="F12">
        <v>30000</v>
      </c>
      <c r="G12" s="10"/>
      <c r="H12" t="s">
        <v>1389</v>
      </c>
      <c r="I12" t="s">
        <v>1460</v>
      </c>
    </row>
    <row r="13" spans="1:13" s="8" customFormat="1" x14ac:dyDescent="0.2">
      <c r="A13" t="s">
        <v>70</v>
      </c>
      <c r="B13" s="6" t="s">
        <v>1161</v>
      </c>
      <c r="C13" s="6" t="s">
        <v>1163</v>
      </c>
      <c r="D13" s="6" t="s">
        <v>1161</v>
      </c>
      <c r="E13" t="s">
        <v>1120</v>
      </c>
      <c r="F13">
        <v>22000</v>
      </c>
      <c r="G13" s="10"/>
      <c r="H13" t="s">
        <v>1389</v>
      </c>
      <c r="I13" t="s">
        <v>1460</v>
      </c>
    </row>
    <row r="14" spans="1:13" s="8" customFormat="1" x14ac:dyDescent="0.2">
      <c r="A14" t="s">
        <v>71</v>
      </c>
      <c r="B14" s="6" t="s">
        <v>1161</v>
      </c>
      <c r="C14" s="6" t="s">
        <v>1163</v>
      </c>
      <c r="D14" s="6" t="s">
        <v>1161</v>
      </c>
      <c r="E14" t="s">
        <v>1121</v>
      </c>
      <c r="F14">
        <v>3200</v>
      </c>
      <c r="G14" s="10"/>
      <c r="H14" t="s">
        <v>1389</v>
      </c>
      <c r="I14" t="s">
        <v>1460</v>
      </c>
    </row>
    <row r="15" spans="1:13" s="8" customFormat="1" x14ac:dyDescent="0.2">
      <c r="A15" t="s">
        <v>72</v>
      </c>
      <c r="B15" s="6" t="s">
        <v>1161</v>
      </c>
      <c r="C15" s="6" t="s">
        <v>1163</v>
      </c>
      <c r="D15" s="6" t="s">
        <v>1161</v>
      </c>
      <c r="E15" t="s">
        <v>1122</v>
      </c>
      <c r="F15">
        <v>8200</v>
      </c>
      <c r="G15" s="10"/>
      <c r="H15" t="s">
        <v>1389</v>
      </c>
      <c r="I15" t="s">
        <v>1460</v>
      </c>
    </row>
    <row r="16" spans="1:13" s="8" customFormat="1" x14ac:dyDescent="0.2">
      <c r="A16" t="s">
        <v>73</v>
      </c>
      <c r="B16" s="6" t="s">
        <v>1161</v>
      </c>
      <c r="C16" s="6" t="s">
        <v>1163</v>
      </c>
      <c r="D16" s="6" t="s">
        <v>1161</v>
      </c>
      <c r="E16" t="s">
        <v>1123</v>
      </c>
      <c r="F16">
        <v>8000</v>
      </c>
      <c r="G16" s="10"/>
      <c r="H16" t="s">
        <v>1389</v>
      </c>
      <c r="I16" t="s">
        <v>1460</v>
      </c>
    </row>
    <row r="17" spans="1:102" s="8" customFormat="1" x14ac:dyDescent="0.2">
      <c r="A17" t="s">
        <v>74</v>
      </c>
      <c r="B17" s="6" t="s">
        <v>1161</v>
      </c>
      <c r="C17" s="6" t="s">
        <v>1163</v>
      </c>
      <c r="D17" s="6" t="s">
        <v>1161</v>
      </c>
      <c r="E17" t="s">
        <v>1124</v>
      </c>
      <c r="F17">
        <v>79000</v>
      </c>
      <c r="G17" s="69"/>
      <c r="H17" t="s">
        <v>1389</v>
      </c>
      <c r="I17" t="s">
        <v>1460</v>
      </c>
      <c r="J17" s="66"/>
      <c r="K17" s="64"/>
      <c r="L17" s="64"/>
      <c r="M17" s="66"/>
    </row>
    <row r="18" spans="1:102" s="8" customFormat="1" x14ac:dyDescent="0.2">
      <c r="A18" t="s">
        <v>75</v>
      </c>
      <c r="B18" s="6" t="s">
        <v>1161</v>
      </c>
      <c r="C18" s="6" t="s">
        <v>1163</v>
      </c>
      <c r="D18" s="6" t="s">
        <v>1161</v>
      </c>
      <c r="E18" t="s">
        <v>1125</v>
      </c>
      <c r="F18">
        <v>330000</v>
      </c>
      <c r="G18" s="69"/>
      <c r="H18" t="s">
        <v>1389</v>
      </c>
      <c r="I18" t="s">
        <v>1460</v>
      </c>
      <c r="J18" s="66"/>
      <c r="K18" s="64"/>
      <c r="L18" s="64"/>
      <c r="M18" s="66"/>
    </row>
    <row r="19" spans="1:102" s="8" customFormat="1" x14ac:dyDescent="0.2">
      <c r="A19" t="s">
        <v>76</v>
      </c>
      <c r="B19" s="6" t="s">
        <v>1161</v>
      </c>
      <c r="C19" s="6" t="s">
        <v>1163</v>
      </c>
      <c r="D19" s="6" t="s">
        <v>1161</v>
      </c>
      <c r="E19" t="s">
        <v>1126</v>
      </c>
      <c r="F19">
        <v>18000</v>
      </c>
      <c r="G19" s="69"/>
      <c r="H19" t="s">
        <v>1389</v>
      </c>
      <c r="I19" t="s">
        <v>1460</v>
      </c>
      <c r="J19" s="66"/>
      <c r="K19" s="64"/>
      <c r="L19" s="64"/>
      <c r="M19" s="66"/>
    </row>
    <row r="20" spans="1:102" s="8" customFormat="1" x14ac:dyDescent="0.2">
      <c r="A20" t="s">
        <v>77</v>
      </c>
      <c r="B20" s="6" t="s">
        <v>1161</v>
      </c>
      <c r="C20" s="6" t="s">
        <v>1163</v>
      </c>
      <c r="D20" s="6" t="s">
        <v>1161</v>
      </c>
      <c r="E20" t="s">
        <v>1127</v>
      </c>
      <c r="F20">
        <v>63000</v>
      </c>
      <c r="G20" s="69"/>
      <c r="H20" t="s">
        <v>1389</v>
      </c>
      <c r="I20" t="s">
        <v>1460</v>
      </c>
      <c r="J20" s="66"/>
      <c r="K20" s="64"/>
      <c r="L20" s="64"/>
      <c r="M20" s="66"/>
    </row>
    <row r="21" spans="1:102" customFormat="1" ht="13.5" thickBot="1" x14ac:dyDescent="0.25">
      <c r="A21" t="str">
        <f>+A20</f>
        <v>9</v>
      </c>
      <c r="E21" t="s">
        <v>1169</v>
      </c>
      <c r="F21">
        <f>SUM(F12:F20)</f>
        <v>561400</v>
      </c>
    </row>
    <row r="22" spans="1:102" s="24" customFormat="1" ht="19.5" thickBot="1" x14ac:dyDescent="0.35">
      <c r="A22" s="168" t="str">
        <f>+A21</f>
        <v>9</v>
      </c>
      <c r="B22" s="51"/>
      <c r="C22" s="51"/>
      <c r="D22" s="51"/>
      <c r="E22" s="51" t="s">
        <v>1162</v>
      </c>
      <c r="F22" s="58">
        <f>SUM(F21)</f>
        <v>561400</v>
      </c>
      <c r="G22" s="58">
        <f>SUM(G21)</f>
        <v>0</v>
      </c>
      <c r="H22" s="58">
        <f>SUM(H21)</f>
        <v>0</v>
      </c>
      <c r="I22" s="58">
        <f>SUM(I21)</f>
        <v>0</v>
      </c>
      <c r="J22" s="38"/>
      <c r="K22" s="115"/>
      <c r="L22" s="115"/>
      <c r="M22" s="10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</row>
    <row r="23" spans="1:102" s="8" customFormat="1" x14ac:dyDescent="0.2">
      <c r="A23" s="14"/>
      <c r="B23" s="14"/>
      <c r="C23" s="14"/>
      <c r="D23" s="14"/>
      <c r="E23" s="27"/>
      <c r="F23" s="33"/>
      <c r="G23" s="18"/>
      <c r="H23" s="18"/>
      <c r="I23" s="33"/>
    </row>
    <row r="24" spans="1:102" s="8" customFormat="1" x14ac:dyDescent="0.3">
      <c r="A24" s="14"/>
      <c r="B24" s="14"/>
      <c r="C24" s="14"/>
      <c r="D24" s="14"/>
      <c r="E24" s="27"/>
      <c r="F24" s="59"/>
      <c r="G24" s="18"/>
      <c r="H24" s="18"/>
      <c r="I24" s="33"/>
      <c r="J24" s="66"/>
      <c r="K24" s="2"/>
    </row>
    <row r="25" spans="1:102" x14ac:dyDescent="0.3">
      <c r="D25" s="45"/>
      <c r="E25" s="2"/>
      <c r="F25" s="41"/>
      <c r="G25" s="96"/>
      <c r="H25" s="96"/>
      <c r="J25" s="40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</row>
    <row r="26" spans="1:102" s="21" customFormat="1" x14ac:dyDescent="0.3">
      <c r="A26" s="20"/>
      <c r="B26" s="20"/>
      <c r="C26" s="20"/>
      <c r="D26" s="81"/>
      <c r="E26" s="108"/>
      <c r="F26" s="118"/>
      <c r="G26" s="110"/>
      <c r="H26" s="110"/>
      <c r="I26" s="43"/>
      <c r="J26" s="83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</row>
    <row r="27" spans="1:102" s="21" customFormat="1" x14ac:dyDescent="0.3">
      <c r="A27" s="20"/>
      <c r="B27" s="20"/>
      <c r="C27" s="20"/>
      <c r="D27" s="81"/>
      <c r="E27" s="22"/>
      <c r="F27" s="80"/>
      <c r="G27" s="111"/>
      <c r="H27" s="111"/>
      <c r="I27" s="4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</row>
    <row r="28" spans="1:102" s="21" customFormat="1" x14ac:dyDescent="0.3">
      <c r="A28" s="20"/>
      <c r="B28" s="20"/>
      <c r="C28" s="20"/>
      <c r="D28" s="81"/>
      <c r="E28" s="22"/>
      <c r="F28" s="80"/>
      <c r="G28" s="111"/>
      <c r="H28" s="111"/>
      <c r="I28" s="4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</row>
    <row r="29" spans="1:102" s="21" customFormat="1" x14ac:dyDescent="0.3">
      <c r="A29" s="20"/>
      <c r="B29" s="20"/>
      <c r="C29" s="20"/>
      <c r="D29" s="81"/>
      <c r="E29" s="22"/>
      <c r="F29" s="80"/>
      <c r="G29" s="111"/>
      <c r="H29" s="111"/>
      <c r="I29" s="4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</row>
    <row r="30" spans="1:102" x14ac:dyDescent="0.3">
      <c r="D30" s="45"/>
      <c r="E30" s="2"/>
      <c r="F30" s="41"/>
      <c r="G30" s="96"/>
      <c r="H30" s="96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2" x14ac:dyDescent="0.3">
      <c r="D31" s="45"/>
      <c r="E31" s="2"/>
      <c r="F31" s="41"/>
      <c r="G31" s="96"/>
      <c r="H31" s="96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 x14ac:dyDescent="0.3">
      <c r="D32" s="45"/>
      <c r="E32" s="2"/>
      <c r="F32" s="41"/>
      <c r="G32" s="96"/>
      <c r="H32" s="96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7:102" x14ac:dyDescent="0.3"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7:102" x14ac:dyDescent="0.3"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7:102" x14ac:dyDescent="0.3"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7:102" x14ac:dyDescent="0.3"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7:102" x14ac:dyDescent="0.3"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7:102" x14ac:dyDescent="0.3"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7:102" x14ac:dyDescent="0.3"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7:102" x14ac:dyDescent="0.3"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7:102" x14ac:dyDescent="0.3"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7:102" x14ac:dyDescent="0.3"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7:102" x14ac:dyDescent="0.3"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47:102" x14ac:dyDescent="0.3"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47:102" x14ac:dyDescent="0.3"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7:102" x14ac:dyDescent="0.3"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7:102" x14ac:dyDescent="0.3"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7:102" x14ac:dyDescent="0.3"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7:102" x14ac:dyDescent="0.3"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7:102" x14ac:dyDescent="0.3"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7:102" x14ac:dyDescent="0.3"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7:102" x14ac:dyDescent="0.3"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7:102" x14ac:dyDescent="0.3"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7:102" x14ac:dyDescent="0.3"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7:102" x14ac:dyDescent="0.3"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7:102" x14ac:dyDescent="0.3"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7:102" x14ac:dyDescent="0.3"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7:102" x14ac:dyDescent="0.3"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7:102" x14ac:dyDescent="0.3"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  <row r="60" spans="47:102" x14ac:dyDescent="0.3"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</row>
    <row r="61" spans="47:102" x14ac:dyDescent="0.3"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</row>
    <row r="62" spans="47:102" x14ac:dyDescent="0.3"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</row>
    <row r="63" spans="47:102" x14ac:dyDescent="0.3"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</row>
    <row r="64" spans="47:102" x14ac:dyDescent="0.3"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</row>
    <row r="65" spans="47:102" x14ac:dyDescent="0.3"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</row>
    <row r="66" spans="47:102" x14ac:dyDescent="0.3"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</row>
    <row r="67" spans="47:102" x14ac:dyDescent="0.3"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</row>
    <row r="68" spans="47:102" x14ac:dyDescent="0.3"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</row>
    <row r="69" spans="47:102" x14ac:dyDescent="0.3"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</row>
    <row r="70" spans="47:102" x14ac:dyDescent="0.3"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</row>
    <row r="71" spans="47:102" x14ac:dyDescent="0.3"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</row>
  </sheetData>
  <mergeCells count="14">
    <mergeCell ref="H5:H8"/>
    <mergeCell ref="I5:I8"/>
    <mergeCell ref="F6:F8"/>
    <mergeCell ref="G6:G8"/>
    <mergeCell ref="A1:I1"/>
    <mergeCell ref="A2:I2"/>
    <mergeCell ref="A3:I3"/>
    <mergeCell ref="F4:G4"/>
    <mergeCell ref="A5:A8"/>
    <mergeCell ref="B5:B8"/>
    <mergeCell ref="C5:C8"/>
    <mergeCell ref="D5:D8"/>
    <mergeCell ref="E5:E8"/>
    <mergeCell ref="F5:G5"/>
  </mergeCells>
  <pageMargins left="0.74803149606299213" right="0.74803149606299213" top="0.59055118110236227" bottom="0.39370078740157483" header="0.51181102362204722" footer="0.51181102362204722"/>
  <pageSetup paperSize="9" scale="90" orientation="landscape" blackAndWhite="1" r:id="rId1"/>
  <headerFooter alignWithMargins="0"/>
  <rowBreaks count="1" manualBreakCount="1">
    <brk id="22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FFC000"/>
  </sheetPr>
  <dimension ref="A1:BA36"/>
  <sheetViews>
    <sheetView view="pageBreakPreview" topLeftCell="A19" zoomScale="85" zoomScaleNormal="100" zoomScaleSheetLayoutView="85" workbookViewId="0">
      <selection activeCell="J10" sqref="J10"/>
    </sheetView>
  </sheetViews>
  <sheetFormatPr defaultRowHeight="18.75" x14ac:dyDescent="0.3"/>
  <cols>
    <col min="1" max="1" width="5.85546875" style="3" customWidth="1"/>
    <col min="2" max="3" width="6.7109375" style="3" customWidth="1"/>
    <col min="4" max="4" width="8.42578125" style="3" customWidth="1"/>
    <col min="5" max="5" width="43" style="1" customWidth="1"/>
    <col min="6" max="6" width="14.5703125" style="4" customWidth="1"/>
    <col min="7" max="7" width="15.42578125" style="35" customWidth="1"/>
    <col min="8" max="8" width="21.7109375" style="35" customWidth="1"/>
    <col min="9" max="9" width="21.7109375" style="41" customWidth="1"/>
    <col min="10" max="10" width="21.7109375" style="2" customWidth="1"/>
    <col min="11" max="12" width="9.140625" style="2"/>
    <col min="13" max="13" width="11" style="2" bestFit="1" customWidth="1"/>
    <col min="14" max="44" width="9.140625" style="2"/>
    <col min="45" max="16384" width="9.140625" style="1"/>
  </cols>
  <sheetData>
    <row r="1" spans="1:13" x14ac:dyDescent="0.3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3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3">
      <c r="A4" s="1"/>
      <c r="B4" s="1"/>
      <c r="C4" s="1"/>
      <c r="D4" s="1"/>
      <c r="F4" s="314"/>
      <c r="G4" s="314"/>
      <c r="H4" s="5"/>
      <c r="K4" s="45"/>
      <c r="L4" s="45"/>
    </row>
    <row r="5" spans="1:13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K5" s="77"/>
      <c r="L5" s="77"/>
      <c r="M5" s="8"/>
    </row>
    <row r="6" spans="1:13" ht="21" customHeight="1" x14ac:dyDescent="0.3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  <c r="K6" s="77"/>
      <c r="L6" s="77"/>
      <c r="M6" s="8"/>
    </row>
    <row r="7" spans="1:13" ht="21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K7" s="77"/>
      <c r="L7" s="77"/>
      <c r="M7" s="8"/>
    </row>
    <row r="8" spans="1:13" x14ac:dyDescent="0.3">
      <c r="A8" s="314"/>
      <c r="B8" s="314"/>
      <c r="C8" s="314"/>
      <c r="D8" s="314"/>
      <c r="E8" s="314"/>
      <c r="F8" s="314"/>
      <c r="G8" s="314"/>
      <c r="H8" s="314"/>
      <c r="I8" s="314"/>
      <c r="K8" s="77"/>
      <c r="L8" s="77"/>
      <c r="M8" s="8"/>
    </row>
    <row r="9" spans="1:13" x14ac:dyDescent="0.3">
      <c r="A9" s="11"/>
      <c r="B9" s="11"/>
      <c r="C9" s="11"/>
      <c r="D9" s="11"/>
      <c r="E9" s="28" t="s">
        <v>32</v>
      </c>
      <c r="F9" s="11"/>
      <c r="G9" s="34"/>
      <c r="H9" s="34"/>
      <c r="I9" s="42"/>
    </row>
    <row r="10" spans="1:13" s="8" customFormat="1" x14ac:dyDescent="0.2">
      <c r="A10" s="6"/>
      <c r="B10" s="6"/>
      <c r="C10" s="6"/>
      <c r="D10" s="6"/>
      <c r="E10" s="15" t="s">
        <v>30</v>
      </c>
      <c r="F10" s="25"/>
      <c r="G10" s="10"/>
      <c r="H10" s="10"/>
      <c r="I10" s="9"/>
    </row>
    <row r="11" spans="1:13" customFormat="1" ht="19.5" thickBot="1" x14ac:dyDescent="0.35">
      <c r="A11" s="174"/>
      <c r="B11" s="175"/>
      <c r="C11" s="175"/>
      <c r="D11" s="175"/>
      <c r="E11" s="165" t="s">
        <v>1169</v>
      </c>
    </row>
    <row r="12" spans="1:13" s="8" customFormat="1" x14ac:dyDescent="0.2">
      <c r="A12" t="s">
        <v>69</v>
      </c>
      <c r="B12" t="s">
        <v>32</v>
      </c>
      <c r="C12" t="s">
        <v>1163</v>
      </c>
      <c r="D12" t="s">
        <v>32</v>
      </c>
      <c r="E12" t="s">
        <v>1128</v>
      </c>
      <c r="F12">
        <v>90000</v>
      </c>
      <c r="G12"/>
      <c r="H12" t="s">
        <v>1233</v>
      </c>
      <c r="I12" t="s">
        <v>1831</v>
      </c>
    </row>
    <row r="13" spans="1:13" s="8" customFormat="1" x14ac:dyDescent="0.2">
      <c r="A13" t="s">
        <v>70</v>
      </c>
      <c r="B13" t="s">
        <v>32</v>
      </c>
      <c r="C13" t="s">
        <v>1163</v>
      </c>
      <c r="D13" t="s">
        <v>32</v>
      </c>
      <c r="E13" t="s">
        <v>1129</v>
      </c>
      <c r="F13">
        <v>64000</v>
      </c>
      <c r="G13"/>
      <c r="H13" t="s">
        <v>1233</v>
      </c>
      <c r="I13" t="s">
        <v>1831</v>
      </c>
    </row>
    <row r="14" spans="1:13" s="8" customFormat="1" x14ac:dyDescent="0.2">
      <c r="A14" t="s">
        <v>71</v>
      </c>
      <c r="B14" t="s">
        <v>32</v>
      </c>
      <c r="C14" t="s">
        <v>1163</v>
      </c>
      <c r="D14" t="s">
        <v>32</v>
      </c>
      <c r="E14" t="s">
        <v>1130</v>
      </c>
      <c r="F14">
        <v>6300</v>
      </c>
      <c r="G14"/>
      <c r="H14" t="s">
        <v>1387</v>
      </c>
      <c r="I14" t="s">
        <v>1831</v>
      </c>
    </row>
    <row r="15" spans="1:13" s="8" customFormat="1" x14ac:dyDescent="0.2">
      <c r="A15" t="s">
        <v>72</v>
      </c>
      <c r="B15" t="s">
        <v>32</v>
      </c>
      <c r="C15" t="s">
        <v>1163</v>
      </c>
      <c r="D15" t="s">
        <v>32</v>
      </c>
      <c r="E15" t="s">
        <v>1131</v>
      </c>
      <c r="F15">
        <v>13000</v>
      </c>
      <c r="G15"/>
      <c r="H15" t="s">
        <v>1387</v>
      </c>
      <c r="I15" t="s">
        <v>1831</v>
      </c>
    </row>
    <row r="16" spans="1:13" s="8" customFormat="1" x14ac:dyDescent="0.2">
      <c r="A16" t="s">
        <v>73</v>
      </c>
      <c r="B16" t="s">
        <v>32</v>
      </c>
      <c r="C16" t="s">
        <v>1163</v>
      </c>
      <c r="D16" t="s">
        <v>32</v>
      </c>
      <c r="E16" t="s">
        <v>1132</v>
      </c>
      <c r="F16">
        <v>176000</v>
      </c>
      <c r="G16"/>
      <c r="H16" t="s">
        <v>1388</v>
      </c>
      <c r="I16" t="s">
        <v>1831</v>
      </c>
    </row>
    <row r="17" spans="1:53" s="8" customFormat="1" x14ac:dyDescent="0.2">
      <c r="A17" t="s">
        <v>74</v>
      </c>
      <c r="B17" t="s">
        <v>32</v>
      </c>
      <c r="C17" t="s">
        <v>1163</v>
      </c>
      <c r="D17" t="s">
        <v>32</v>
      </c>
      <c r="E17" t="s">
        <v>1133</v>
      </c>
      <c r="F17">
        <v>39500</v>
      </c>
      <c r="G17"/>
      <c r="H17" t="s">
        <v>1388</v>
      </c>
      <c r="I17" t="s">
        <v>1831</v>
      </c>
    </row>
    <row r="18" spans="1:53" s="8" customFormat="1" x14ac:dyDescent="0.2">
      <c r="A18" t="s">
        <v>75</v>
      </c>
      <c r="B18" t="s">
        <v>32</v>
      </c>
      <c r="C18" t="s">
        <v>1163</v>
      </c>
      <c r="D18" t="s">
        <v>32</v>
      </c>
      <c r="E18" t="s">
        <v>1134</v>
      </c>
      <c r="F18">
        <v>23100</v>
      </c>
      <c r="G18"/>
      <c r="H18" t="s">
        <v>1388</v>
      </c>
      <c r="I18" t="s">
        <v>1831</v>
      </c>
    </row>
    <row r="19" spans="1:53" s="8" customFormat="1" x14ac:dyDescent="0.2">
      <c r="A19" t="s">
        <v>76</v>
      </c>
      <c r="B19" t="s">
        <v>32</v>
      </c>
      <c r="C19" t="s">
        <v>1163</v>
      </c>
      <c r="D19" t="s">
        <v>32</v>
      </c>
      <c r="E19" t="s">
        <v>1135</v>
      </c>
      <c r="F19">
        <v>42000</v>
      </c>
      <c r="G19"/>
      <c r="H19" t="s">
        <v>1388</v>
      </c>
      <c r="I19" t="s">
        <v>1831</v>
      </c>
    </row>
    <row r="20" spans="1:53" s="8" customFormat="1" x14ac:dyDescent="0.2">
      <c r="A20" t="s">
        <v>77</v>
      </c>
      <c r="B20" t="s">
        <v>32</v>
      </c>
      <c r="C20" t="s">
        <v>1163</v>
      </c>
      <c r="D20" t="s">
        <v>32</v>
      </c>
      <c r="E20" t="s">
        <v>1136</v>
      </c>
      <c r="F20">
        <v>40000</v>
      </c>
      <c r="G20"/>
      <c r="H20" t="s">
        <v>1388</v>
      </c>
      <c r="I20" t="s">
        <v>1831</v>
      </c>
      <c r="M20" s="66"/>
    </row>
    <row r="21" spans="1:53" s="8" customFormat="1" x14ac:dyDescent="0.2">
      <c r="A21" s="85"/>
      <c r="B21" s="6"/>
      <c r="C21" s="6"/>
      <c r="D21" s="6"/>
      <c r="E21" s="15"/>
      <c r="F21" s="10"/>
      <c r="G21" s="10"/>
      <c r="H21" s="9"/>
      <c r="I21" s="7"/>
      <c r="M21" s="66"/>
    </row>
    <row r="22" spans="1:53" s="8" customFormat="1" x14ac:dyDescent="0.2">
      <c r="A22" s="85"/>
      <c r="B22" s="12"/>
      <c r="C22" s="12"/>
      <c r="D22" s="12"/>
      <c r="E22" s="7"/>
      <c r="F22" s="55"/>
      <c r="G22" s="10"/>
      <c r="H22" s="10"/>
      <c r="I22" s="9"/>
      <c r="M22" s="66"/>
    </row>
    <row r="23" spans="1:53" customFormat="1" ht="13.5" thickBot="1" x14ac:dyDescent="0.25">
      <c r="A23" t="str">
        <f>+A20</f>
        <v>9</v>
      </c>
      <c r="E23" t="s">
        <v>1169</v>
      </c>
      <c r="F23">
        <f>SUM(F12:F22)</f>
        <v>493900</v>
      </c>
    </row>
    <row r="24" spans="1:53" s="24" customFormat="1" ht="19.5" thickBot="1" x14ac:dyDescent="0.35">
      <c r="A24" s="210" t="str">
        <f>+A23</f>
        <v>9</v>
      </c>
      <c r="B24" s="51"/>
      <c r="C24" s="51"/>
      <c r="D24" s="51"/>
      <c r="E24" s="51" t="s">
        <v>49</v>
      </c>
      <c r="F24" s="58">
        <f>+F23</f>
        <v>493900</v>
      </c>
      <c r="G24" s="52"/>
      <c r="H24" s="52"/>
      <c r="I24" s="52"/>
      <c r="J24" s="38"/>
      <c r="K24" s="13"/>
      <c r="L24" s="13"/>
      <c r="M24" s="100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s="8" customFormat="1" x14ac:dyDescent="0.2">
      <c r="A25" s="14"/>
      <c r="B25" s="14"/>
      <c r="C25" s="14"/>
      <c r="D25" s="14"/>
      <c r="E25" s="27"/>
      <c r="F25" s="19"/>
      <c r="G25" s="18"/>
      <c r="H25" s="18"/>
      <c r="I25" s="33"/>
    </row>
    <row r="26" spans="1:53" s="8" customFormat="1" x14ac:dyDescent="0.3">
      <c r="A26" s="14"/>
      <c r="B26" s="14"/>
      <c r="C26" s="14"/>
      <c r="D26" s="14"/>
      <c r="E26" s="27"/>
      <c r="F26" s="30"/>
      <c r="G26" s="18"/>
      <c r="H26" s="18"/>
      <c r="I26" s="33"/>
      <c r="J26" s="66"/>
      <c r="K26" s="2"/>
    </row>
    <row r="27" spans="1:53" x14ac:dyDescent="0.3">
      <c r="J27" s="40"/>
      <c r="AS27" s="2"/>
      <c r="AT27" s="2"/>
      <c r="AU27" s="2"/>
      <c r="AV27" s="2"/>
      <c r="AW27" s="2"/>
      <c r="AX27" s="2"/>
      <c r="AY27" s="2"/>
      <c r="AZ27" s="2"/>
      <c r="BA27" s="2"/>
    </row>
    <row r="28" spans="1:53" s="21" customFormat="1" x14ac:dyDescent="0.3">
      <c r="A28" s="20"/>
      <c r="B28" s="20"/>
      <c r="C28" s="20"/>
      <c r="D28" s="20"/>
      <c r="E28" s="31"/>
      <c r="F28" s="112"/>
      <c r="G28" s="37"/>
      <c r="H28" s="37"/>
      <c r="I28" s="43"/>
      <c r="J28" s="8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</row>
    <row r="29" spans="1:53" s="21" customFormat="1" x14ac:dyDescent="0.3">
      <c r="A29" s="20"/>
      <c r="B29" s="20"/>
      <c r="C29" s="20"/>
      <c r="D29" s="20"/>
      <c r="F29" s="23"/>
      <c r="G29" s="36"/>
      <c r="H29" s="36"/>
      <c r="I29" s="4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</row>
    <row r="30" spans="1:53" s="21" customFormat="1" x14ac:dyDescent="0.3">
      <c r="A30" s="20"/>
      <c r="B30" s="20"/>
      <c r="C30" s="20"/>
      <c r="D30" s="20"/>
      <c r="F30" s="23"/>
      <c r="G30" s="36"/>
      <c r="H30" s="36"/>
      <c r="I30" s="43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</row>
    <row r="31" spans="1:53" s="21" customFormat="1" x14ac:dyDescent="0.3">
      <c r="A31" s="20"/>
      <c r="B31" s="20"/>
      <c r="C31" s="20"/>
      <c r="D31" s="20"/>
      <c r="F31" s="23"/>
      <c r="G31" s="36"/>
      <c r="H31" s="36"/>
      <c r="I31" s="43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</row>
    <row r="32" spans="1:53" x14ac:dyDescent="0.3">
      <c r="AS32" s="2"/>
      <c r="AT32" s="2"/>
      <c r="AU32" s="2"/>
      <c r="AV32" s="2"/>
      <c r="AW32" s="2"/>
      <c r="AX32" s="2"/>
      <c r="AY32" s="2"/>
      <c r="AZ32" s="2"/>
      <c r="BA32" s="2"/>
    </row>
    <row r="33" spans="45:53" x14ac:dyDescent="0.3">
      <c r="AS33" s="2"/>
      <c r="AT33" s="2"/>
      <c r="AU33" s="2"/>
      <c r="AV33" s="2"/>
      <c r="AW33" s="2"/>
      <c r="AX33" s="2"/>
      <c r="AY33" s="2"/>
      <c r="AZ33" s="2"/>
      <c r="BA33" s="2"/>
    </row>
    <row r="34" spans="45:53" x14ac:dyDescent="0.3">
      <c r="AS34" s="2"/>
      <c r="AT34" s="2"/>
      <c r="AU34" s="2"/>
      <c r="AV34" s="2"/>
      <c r="AW34" s="2"/>
      <c r="AX34" s="2"/>
      <c r="AY34" s="2"/>
      <c r="AZ34" s="2"/>
      <c r="BA34" s="2"/>
    </row>
    <row r="35" spans="45:53" x14ac:dyDescent="0.3">
      <c r="AS35" s="2"/>
      <c r="AT35" s="2"/>
      <c r="AU35" s="2"/>
      <c r="AV35" s="2"/>
      <c r="AW35" s="2"/>
      <c r="AX35" s="2"/>
      <c r="AY35" s="2"/>
      <c r="AZ35" s="2"/>
      <c r="BA35" s="2"/>
    </row>
    <row r="36" spans="45:53" x14ac:dyDescent="0.3">
      <c r="AS36" s="2"/>
      <c r="AT36" s="2"/>
      <c r="AU36" s="2"/>
      <c r="AV36" s="2"/>
      <c r="AW36" s="2"/>
      <c r="AX36" s="2"/>
      <c r="AY36" s="2"/>
      <c r="AZ36" s="2"/>
      <c r="BA36" s="2"/>
    </row>
  </sheetData>
  <mergeCells count="14">
    <mergeCell ref="F4:G4"/>
    <mergeCell ref="A1:I1"/>
    <mergeCell ref="A2:I2"/>
    <mergeCell ref="A3:I3"/>
    <mergeCell ref="I5:I8"/>
    <mergeCell ref="A5:A8"/>
    <mergeCell ref="H5:H8"/>
    <mergeCell ref="B5:B8"/>
    <mergeCell ref="F6:F8"/>
    <mergeCell ref="F5:G5"/>
    <mergeCell ref="G6:G8"/>
    <mergeCell ref="C5:C8"/>
    <mergeCell ref="D5:D8"/>
    <mergeCell ref="E5:E8"/>
  </mergeCells>
  <pageMargins left="0.70866141732283472" right="0.70866141732283472" top="0.39370078740157483" bottom="0.19685039370078741" header="0.31496062992125984" footer="0.31496062992125984"/>
  <pageSetup paperSize="9" scale="90" orientation="landscape" blackAndWhite="1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FFFF00"/>
  </sheetPr>
  <dimension ref="A1:M22"/>
  <sheetViews>
    <sheetView view="pageBreakPreview" zoomScale="70" zoomScaleNormal="100" zoomScaleSheetLayoutView="70" workbookViewId="0">
      <pane ySplit="8" topLeftCell="A15" activePane="bottomLeft" state="frozen"/>
      <selection activeCell="E46" sqref="E46"/>
      <selection pane="bottomLeft" activeCell="I12" sqref="I12:I16"/>
    </sheetView>
  </sheetViews>
  <sheetFormatPr defaultRowHeight="12.75" x14ac:dyDescent="0.2"/>
  <cols>
    <col min="1" max="1" width="5.85546875" customWidth="1"/>
    <col min="2" max="2" width="6.7109375" customWidth="1"/>
    <col min="3" max="3" width="7.7109375" customWidth="1"/>
    <col min="4" max="4" width="8.42578125" customWidth="1"/>
    <col min="5" max="5" width="65.140625" customWidth="1"/>
    <col min="6" max="6" width="16.7109375" customWidth="1"/>
    <col min="7" max="7" width="15.42578125" customWidth="1"/>
    <col min="8" max="8" width="28.28515625" customWidth="1"/>
    <col min="9" max="9" width="32" customWidth="1"/>
    <col min="10" max="10" width="26.85546875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216"/>
    </row>
    <row r="6" spans="1:13" ht="21.75" customHeight="1" x14ac:dyDescent="0.2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  <c r="M6" s="216"/>
    </row>
    <row r="7" spans="1:13" ht="21" x14ac:dyDescent="0.2">
      <c r="A7" s="314"/>
      <c r="B7" s="314"/>
      <c r="C7" s="314"/>
      <c r="D7" s="314"/>
      <c r="E7" s="314"/>
      <c r="F7" s="314"/>
      <c r="G7" s="314"/>
      <c r="H7" s="314"/>
      <c r="I7" s="314"/>
      <c r="M7" s="216"/>
    </row>
    <row r="8" spans="1:13" ht="53.25" customHeight="1" x14ac:dyDescent="0.2">
      <c r="A8" s="314"/>
      <c r="B8" s="314"/>
      <c r="C8" s="314"/>
      <c r="D8" s="314"/>
      <c r="E8" s="314"/>
      <c r="F8" s="314"/>
      <c r="G8" s="314"/>
      <c r="H8" s="314"/>
      <c r="I8" s="314"/>
      <c r="M8" s="216"/>
    </row>
    <row r="9" spans="1:13" x14ac:dyDescent="0.2">
      <c r="E9" t="s">
        <v>313</v>
      </c>
    </row>
    <row r="10" spans="1:13" ht="21" x14ac:dyDescent="0.2">
      <c r="A10" s="124"/>
      <c r="B10" s="124"/>
      <c r="C10" s="124"/>
      <c r="D10" s="124"/>
      <c r="E10" s="15" t="s">
        <v>30</v>
      </c>
      <c r="F10" t="s">
        <v>143</v>
      </c>
      <c r="K10" s="223"/>
      <c r="L10" s="223"/>
      <c r="M10" s="223"/>
    </row>
    <row r="11" spans="1:13" ht="18.75" x14ac:dyDescent="0.3">
      <c r="A11" s="174"/>
      <c r="B11" s="175"/>
      <c r="C11" s="175"/>
      <c r="D11" s="175"/>
      <c r="E11" s="165" t="s">
        <v>1228</v>
      </c>
    </row>
    <row r="12" spans="1:13" s="216" customFormat="1" ht="21" x14ac:dyDescent="0.2">
      <c r="A12">
        <v>1</v>
      </c>
      <c r="B12" t="s">
        <v>313</v>
      </c>
      <c r="C12" t="s">
        <v>1163</v>
      </c>
      <c r="D12" t="s">
        <v>313</v>
      </c>
      <c r="E12" t="s">
        <v>1137</v>
      </c>
      <c r="F12">
        <v>640000</v>
      </c>
      <c r="G12"/>
      <c r="H12" t="s">
        <v>1972</v>
      </c>
      <c r="I12"/>
      <c r="K12"/>
      <c r="L12"/>
      <c r="M12" s="221"/>
    </row>
    <row r="13" spans="1:13" s="216" customFormat="1" ht="21" x14ac:dyDescent="0.2">
      <c r="A13">
        <v>2</v>
      </c>
      <c r="B13" t="s">
        <v>313</v>
      </c>
      <c r="C13" t="s">
        <v>1163</v>
      </c>
      <c r="D13" t="s">
        <v>313</v>
      </c>
      <c r="E13" t="s">
        <v>1138</v>
      </c>
      <c r="F13">
        <v>144000</v>
      </c>
      <c r="G13"/>
      <c r="H13" t="s">
        <v>1972</v>
      </c>
      <c r="I13"/>
      <c r="K13"/>
      <c r="L13"/>
      <c r="M13" s="221"/>
    </row>
    <row r="14" spans="1:13" s="216" customFormat="1" ht="21" x14ac:dyDescent="0.2">
      <c r="A14">
        <v>3</v>
      </c>
      <c r="B14" t="s">
        <v>313</v>
      </c>
      <c r="C14" t="s">
        <v>1163</v>
      </c>
      <c r="D14" t="s">
        <v>313</v>
      </c>
      <c r="E14" t="s">
        <v>1139</v>
      </c>
      <c r="F14">
        <v>80000</v>
      </c>
      <c r="G14"/>
      <c r="H14" t="s">
        <v>1972</v>
      </c>
      <c r="I14"/>
      <c r="K14"/>
      <c r="L14"/>
      <c r="M14" s="221"/>
    </row>
    <row r="15" spans="1:13" s="216" customFormat="1" ht="21" x14ac:dyDescent="0.2">
      <c r="A15">
        <v>4</v>
      </c>
      <c r="B15" t="s">
        <v>313</v>
      </c>
      <c r="C15" t="s">
        <v>1163</v>
      </c>
      <c r="D15" t="s">
        <v>313</v>
      </c>
      <c r="E15" t="s">
        <v>1140</v>
      </c>
      <c r="F15">
        <v>45000</v>
      </c>
      <c r="G15"/>
      <c r="H15" t="s">
        <v>1972</v>
      </c>
      <c r="I15"/>
      <c r="K15"/>
      <c r="L15"/>
      <c r="M15" s="221"/>
    </row>
    <row r="16" spans="1:13" s="216" customFormat="1" ht="21" x14ac:dyDescent="0.2">
      <c r="A16">
        <v>5</v>
      </c>
      <c r="B16" t="s">
        <v>313</v>
      </c>
      <c r="C16" t="s">
        <v>1163</v>
      </c>
      <c r="D16" t="s">
        <v>313</v>
      </c>
      <c r="E16" t="s">
        <v>1141</v>
      </c>
      <c r="F16">
        <v>82000</v>
      </c>
      <c r="G16"/>
      <c r="H16" t="s">
        <v>1972</v>
      </c>
      <c r="I16"/>
      <c r="K16"/>
      <c r="L16"/>
      <c r="M16" s="221"/>
    </row>
    <row r="17" spans="1:13" s="216" customFormat="1" ht="21" x14ac:dyDescent="0.2">
      <c r="A17"/>
      <c r="B17"/>
      <c r="C17" s="124"/>
      <c r="D17" s="124"/>
      <c r="E17" s="15"/>
      <c r="F17"/>
      <c r="G17"/>
      <c r="H17"/>
      <c r="I17"/>
      <c r="K17"/>
      <c r="L17"/>
      <c r="M17" s="221"/>
    </row>
    <row r="18" spans="1:13" ht="13.5" thickBot="1" x14ac:dyDescent="0.25">
      <c r="A18">
        <f>+A16</f>
        <v>5</v>
      </c>
      <c r="E18" t="s">
        <v>1169</v>
      </c>
      <c r="F18">
        <f>SUM(F12:F17)</f>
        <v>991000</v>
      </c>
    </row>
    <row r="19" spans="1:13" s="216" customFormat="1" ht="21.75" thickBot="1" x14ac:dyDescent="0.25">
      <c r="A19">
        <f>+A18</f>
        <v>5</v>
      </c>
      <c r="B19"/>
      <c r="C19"/>
      <c r="D19"/>
      <c r="E19" t="s">
        <v>318</v>
      </c>
      <c r="F19">
        <f>+F18</f>
        <v>991000</v>
      </c>
      <c r="G19"/>
      <c r="H19"/>
      <c r="I19"/>
      <c r="J19" s="221"/>
      <c r="K19" s="222"/>
      <c r="L19" s="222"/>
      <c r="M19" s="223"/>
    </row>
    <row r="20" spans="1:13" ht="21" x14ac:dyDescent="0.2">
      <c r="K20" s="222"/>
      <c r="L20" s="222"/>
      <c r="M20" s="223"/>
    </row>
    <row r="21" spans="1:13" s="216" customFormat="1" ht="21" x14ac:dyDescent="0.2">
      <c r="A21"/>
      <c r="B21"/>
      <c r="C21"/>
      <c r="D21"/>
      <c r="E21"/>
      <c r="F21"/>
      <c r="G21"/>
      <c r="H21"/>
      <c r="I21"/>
    </row>
    <row r="22" spans="1:13" s="216" customFormat="1" ht="21" x14ac:dyDescent="0.2">
      <c r="A22"/>
      <c r="B22"/>
      <c r="C22"/>
      <c r="D22"/>
      <c r="E22"/>
      <c r="F22"/>
      <c r="G22"/>
      <c r="H22"/>
      <c r="I22"/>
      <c r="J22" s="221"/>
      <c r="K22"/>
    </row>
  </sheetData>
  <mergeCells count="14">
    <mergeCell ref="A1:I1"/>
    <mergeCell ref="A2:I2"/>
    <mergeCell ref="A3:I3"/>
    <mergeCell ref="F4:G4"/>
    <mergeCell ref="A5:A8"/>
    <mergeCell ref="B5:B8"/>
    <mergeCell ref="C5:C8"/>
    <mergeCell ref="D5:D8"/>
    <mergeCell ref="E5:E8"/>
    <mergeCell ref="F5:G5"/>
    <mergeCell ref="H5:H8"/>
    <mergeCell ref="I5:I8"/>
    <mergeCell ref="F6:F8"/>
    <mergeCell ref="G6:G8"/>
  </mergeCells>
  <pageMargins left="0.70866141732283472" right="0.70866141732283472" top="0.74803149606299213" bottom="0.74803149606299213" header="0.31496062992125984" footer="0.31496062992125984"/>
  <pageSetup paperSize="9" scale="70" orientation="landscape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FFC000"/>
  </sheetPr>
  <dimension ref="A1:M22"/>
  <sheetViews>
    <sheetView view="pageBreakPreview" zoomScale="70" zoomScaleNormal="100" zoomScaleSheetLayoutView="70" workbookViewId="0">
      <pane ySplit="8" topLeftCell="A9" activePane="bottomLeft" state="frozen"/>
      <selection activeCell="E46" sqref="E46"/>
      <selection pane="bottomLeft" activeCell="F14" sqref="F14"/>
    </sheetView>
  </sheetViews>
  <sheetFormatPr defaultRowHeight="12.75" x14ac:dyDescent="0.2"/>
  <cols>
    <col min="1" max="1" width="5.85546875" customWidth="1"/>
    <col min="2" max="2" width="6.7109375" customWidth="1"/>
    <col min="3" max="3" width="7.7109375" customWidth="1"/>
    <col min="4" max="4" width="8.42578125" customWidth="1"/>
    <col min="5" max="5" width="55.7109375" customWidth="1"/>
    <col min="6" max="6" width="16.7109375" customWidth="1"/>
    <col min="7" max="7" width="15.42578125" customWidth="1"/>
    <col min="8" max="8" width="35.5703125" customWidth="1"/>
    <col min="9" max="9" width="32.140625" customWidth="1"/>
    <col min="10" max="10" width="14.5703125" bestFit="1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216"/>
    </row>
    <row r="6" spans="1:13" ht="21.75" customHeight="1" x14ac:dyDescent="0.2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  <c r="M6" s="216"/>
    </row>
    <row r="7" spans="1:13" ht="21" x14ac:dyDescent="0.2">
      <c r="A7" s="314"/>
      <c r="B7" s="314"/>
      <c r="C7" s="314"/>
      <c r="D7" s="314"/>
      <c r="E7" s="314"/>
      <c r="F7" s="314"/>
      <c r="G7" s="314"/>
      <c r="H7" s="314"/>
      <c r="I7" s="314"/>
      <c r="M7" s="216"/>
    </row>
    <row r="8" spans="1:13" ht="53.25" customHeight="1" x14ac:dyDescent="0.2">
      <c r="A8" s="314"/>
      <c r="B8" s="314"/>
      <c r="C8" s="314"/>
      <c r="D8" s="314"/>
      <c r="E8" s="314"/>
      <c r="F8" s="314"/>
      <c r="G8" s="314"/>
      <c r="H8" s="314"/>
      <c r="I8" s="314"/>
      <c r="M8" s="216"/>
    </row>
    <row r="9" spans="1:13" x14ac:dyDescent="0.2">
      <c r="E9" t="s">
        <v>1142</v>
      </c>
    </row>
    <row r="10" spans="1:13" ht="21" x14ac:dyDescent="0.2">
      <c r="A10" s="124"/>
      <c r="B10" s="124"/>
      <c r="C10" s="124"/>
      <c r="D10" s="124"/>
      <c r="E10" s="15" t="s">
        <v>30</v>
      </c>
      <c r="F10" t="s">
        <v>143</v>
      </c>
      <c r="K10" s="223"/>
      <c r="L10" s="223"/>
      <c r="M10" s="223"/>
    </row>
    <row r="11" spans="1:13" ht="19.5" thickBot="1" x14ac:dyDescent="0.35">
      <c r="A11" s="174"/>
      <c r="B11" s="175"/>
      <c r="C11" s="175"/>
      <c r="D11" s="175"/>
      <c r="E11" s="165" t="s">
        <v>1169</v>
      </c>
    </row>
    <row r="12" spans="1:13" s="216" customFormat="1" ht="21" x14ac:dyDescent="0.2">
      <c r="A12">
        <v>1</v>
      </c>
      <c r="B12" t="s">
        <v>1201</v>
      </c>
      <c r="C12" t="s">
        <v>1163</v>
      </c>
      <c r="D12" t="s">
        <v>1201</v>
      </c>
      <c r="E12" t="s">
        <v>1143</v>
      </c>
      <c r="F12">
        <v>264000</v>
      </c>
      <c r="G12"/>
      <c r="H12" t="s">
        <v>1212</v>
      </c>
      <c r="I12"/>
      <c r="K12"/>
      <c r="L12"/>
      <c r="M12" s="221"/>
    </row>
    <row r="13" spans="1:13" s="216" customFormat="1" ht="21" x14ac:dyDescent="0.2">
      <c r="A13">
        <v>2</v>
      </c>
      <c r="B13" t="s">
        <v>1201</v>
      </c>
      <c r="C13" t="s">
        <v>1163</v>
      </c>
      <c r="D13" t="s">
        <v>1201</v>
      </c>
      <c r="E13" t="s">
        <v>1144</v>
      </c>
      <c r="F13">
        <v>21000</v>
      </c>
      <c r="G13"/>
      <c r="H13" t="s">
        <v>1213</v>
      </c>
      <c r="I13"/>
      <c r="K13"/>
      <c r="L13"/>
      <c r="M13" s="221"/>
    </row>
    <row r="14" spans="1:13" s="216" customFormat="1" ht="21" x14ac:dyDescent="0.2">
      <c r="A14">
        <v>3</v>
      </c>
      <c r="B14" t="s">
        <v>1201</v>
      </c>
      <c r="C14" t="s">
        <v>1163</v>
      </c>
      <c r="D14" t="s">
        <v>1201</v>
      </c>
      <c r="E14" t="s">
        <v>1145</v>
      </c>
      <c r="F14">
        <v>55300</v>
      </c>
      <c r="G14"/>
      <c r="H14" t="s">
        <v>1213</v>
      </c>
      <c r="I14"/>
      <c r="K14"/>
      <c r="L14"/>
      <c r="M14" s="221"/>
    </row>
    <row r="15" spans="1:13" s="216" customFormat="1" ht="21" x14ac:dyDescent="0.2">
      <c r="A15">
        <v>4</v>
      </c>
      <c r="B15" t="s">
        <v>1201</v>
      </c>
      <c r="C15" t="s">
        <v>1163</v>
      </c>
      <c r="D15" t="s">
        <v>1201</v>
      </c>
      <c r="E15" t="s">
        <v>1146</v>
      </c>
      <c r="F15">
        <v>12000</v>
      </c>
      <c r="G15"/>
      <c r="H15" t="s">
        <v>1213</v>
      </c>
      <c r="I15"/>
      <c r="K15"/>
      <c r="L15"/>
      <c r="M15" s="221"/>
    </row>
    <row r="16" spans="1:13" s="216" customFormat="1" ht="21" x14ac:dyDescent="0.2">
      <c r="A16">
        <v>5</v>
      </c>
      <c r="B16" t="s">
        <v>1201</v>
      </c>
      <c r="C16" t="s">
        <v>1163</v>
      </c>
      <c r="D16" t="s">
        <v>1201</v>
      </c>
      <c r="E16" t="s">
        <v>1147</v>
      </c>
      <c r="F16">
        <v>15400</v>
      </c>
      <c r="G16"/>
      <c r="H16" t="s">
        <v>1213</v>
      </c>
      <c r="I16"/>
      <c r="K16"/>
      <c r="L16"/>
      <c r="M16" s="221"/>
    </row>
    <row r="17" spans="1:13" s="216" customFormat="1" ht="21" x14ac:dyDescent="0.2">
      <c r="A17"/>
      <c r="B17"/>
      <c r="C17" s="124"/>
      <c r="D17" s="124"/>
      <c r="E17" s="15"/>
      <c r="F17"/>
      <c r="G17"/>
      <c r="H17"/>
      <c r="I17"/>
      <c r="K17"/>
      <c r="L17"/>
      <c r="M17" s="221"/>
    </row>
    <row r="18" spans="1:13" ht="13.5" thickBot="1" x14ac:dyDescent="0.25">
      <c r="A18">
        <f>+A16</f>
        <v>5</v>
      </c>
      <c r="E18" t="s">
        <v>1169</v>
      </c>
      <c r="F18">
        <f>SUM(F12:F17)</f>
        <v>367700</v>
      </c>
    </row>
    <row r="19" spans="1:13" s="216" customFormat="1" ht="21.75" thickBot="1" x14ac:dyDescent="0.25">
      <c r="A19">
        <f>+A18</f>
        <v>5</v>
      </c>
      <c r="B19"/>
      <c r="C19"/>
      <c r="D19"/>
      <c r="E19" t="s">
        <v>1148</v>
      </c>
      <c r="F19">
        <f>+F18</f>
        <v>367700</v>
      </c>
      <c r="G19"/>
      <c r="H19"/>
      <c r="I19"/>
      <c r="J19" s="221"/>
      <c r="K19" s="222"/>
      <c r="L19" s="222"/>
      <c r="M19" s="223"/>
    </row>
    <row r="20" spans="1:13" ht="21" x14ac:dyDescent="0.2">
      <c r="K20" s="222"/>
      <c r="L20" s="222"/>
      <c r="M20" s="223"/>
    </row>
    <row r="21" spans="1:13" s="216" customFormat="1" ht="21" x14ac:dyDescent="0.2">
      <c r="A21"/>
      <c r="B21"/>
      <c r="C21"/>
      <c r="D21"/>
      <c r="E21"/>
      <c r="F21"/>
      <c r="G21"/>
      <c r="H21"/>
      <c r="I21"/>
    </row>
    <row r="22" spans="1:13" s="216" customFormat="1" ht="21" x14ac:dyDescent="0.2">
      <c r="A22"/>
      <c r="B22"/>
      <c r="C22"/>
      <c r="D22"/>
      <c r="E22"/>
      <c r="F22"/>
      <c r="G22"/>
      <c r="H22" s="223"/>
      <c r="I22"/>
      <c r="J22" s="221"/>
      <c r="K22"/>
    </row>
  </sheetData>
  <mergeCells count="14">
    <mergeCell ref="H5:H8"/>
    <mergeCell ref="I5:I8"/>
    <mergeCell ref="F6:F8"/>
    <mergeCell ref="G6:G8"/>
    <mergeCell ref="A1:I1"/>
    <mergeCell ref="A2:I2"/>
    <mergeCell ref="A3:I3"/>
    <mergeCell ref="F4:G4"/>
    <mergeCell ref="A5:A8"/>
    <mergeCell ref="B5:B8"/>
    <mergeCell ref="C5:C8"/>
    <mergeCell ref="D5:D8"/>
    <mergeCell ref="E5:E8"/>
    <mergeCell ref="F5:G5"/>
  </mergeCells>
  <pageMargins left="0.70866141732283472" right="0.70866141732283472" top="0.74803149606299213" bottom="0.74803149606299213" header="0.31496062992125984" footer="0.31496062992125984"/>
  <pageSetup paperSize="9" scale="70" orientation="landscape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92D050"/>
  </sheetPr>
  <dimension ref="A1:BH31"/>
  <sheetViews>
    <sheetView view="pageBreakPreview" topLeftCell="A10" zoomScaleNormal="100" zoomScaleSheetLayoutView="100" workbookViewId="0">
      <selection activeCell="F12" sqref="F12"/>
    </sheetView>
  </sheetViews>
  <sheetFormatPr defaultRowHeight="18.75" x14ac:dyDescent="0.3"/>
  <cols>
    <col min="1" max="1" width="5.85546875" style="3" customWidth="1"/>
    <col min="2" max="2" width="6.7109375" style="3" customWidth="1"/>
    <col min="3" max="3" width="11.85546875" style="3" customWidth="1"/>
    <col min="4" max="4" width="8.42578125" style="3" customWidth="1"/>
    <col min="5" max="5" width="43.5703125" style="1" customWidth="1"/>
    <col min="6" max="6" width="14.5703125" style="60" customWidth="1"/>
    <col min="7" max="7" width="13.28515625" style="35" customWidth="1"/>
    <col min="8" max="8" width="20.140625" style="35" customWidth="1"/>
    <col min="9" max="9" width="22.140625" style="41" customWidth="1"/>
    <col min="10" max="10" width="12.42578125" style="2" bestFit="1" customWidth="1"/>
    <col min="11" max="12" width="9.140625" style="2"/>
    <col min="13" max="13" width="11.7109375" style="2" bestFit="1" customWidth="1"/>
    <col min="14" max="45" width="9.140625" style="2"/>
    <col min="46" max="16384" width="9.140625" style="1"/>
  </cols>
  <sheetData>
    <row r="1" spans="1:13" x14ac:dyDescent="0.3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3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3">
      <c r="A4" s="1"/>
      <c r="B4" s="1"/>
      <c r="C4" s="1"/>
      <c r="D4" s="1"/>
      <c r="F4" s="314"/>
      <c r="G4" s="314"/>
      <c r="H4" s="5"/>
      <c r="K4" s="45"/>
      <c r="L4" s="45"/>
    </row>
    <row r="5" spans="1:13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K5" s="77"/>
      <c r="L5" s="77"/>
      <c r="M5" s="8"/>
    </row>
    <row r="6" spans="1:13" ht="21" customHeight="1" x14ac:dyDescent="0.3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  <c r="K6" s="77"/>
      <c r="L6" s="77"/>
      <c r="M6" s="8"/>
    </row>
    <row r="7" spans="1:13" ht="21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K7" s="77"/>
      <c r="L7" s="77"/>
      <c r="M7" s="8"/>
    </row>
    <row r="8" spans="1:13" ht="48.75" customHeight="1" x14ac:dyDescent="0.3">
      <c r="A8" s="314"/>
      <c r="B8" s="314"/>
      <c r="C8" s="314"/>
      <c r="D8" s="314"/>
      <c r="E8" s="314"/>
      <c r="F8" s="314"/>
      <c r="G8" s="314"/>
      <c r="H8" s="314"/>
      <c r="I8" s="314"/>
      <c r="K8" s="77"/>
      <c r="L8" s="77"/>
      <c r="M8" s="8"/>
    </row>
    <row r="9" spans="1:13" x14ac:dyDescent="0.3">
      <c r="A9" s="11"/>
      <c r="B9" s="11"/>
      <c r="C9" s="11"/>
      <c r="D9" s="11"/>
      <c r="E9" s="28" t="s">
        <v>33</v>
      </c>
      <c r="F9" s="54"/>
      <c r="G9" s="34"/>
      <c r="H9" s="34"/>
      <c r="I9" s="42"/>
    </row>
    <row r="10" spans="1:13" s="8" customFormat="1" x14ac:dyDescent="0.2">
      <c r="A10" s="6"/>
      <c r="B10" s="6"/>
      <c r="C10" s="6"/>
      <c r="D10" s="6"/>
      <c r="E10" s="15" t="s">
        <v>30</v>
      </c>
      <c r="F10" s="10"/>
      <c r="G10" s="10"/>
      <c r="H10" s="10"/>
      <c r="I10" s="9"/>
    </row>
    <row r="11" spans="1:13" customFormat="1" x14ac:dyDescent="0.3">
      <c r="A11" s="174"/>
      <c r="B11" s="175"/>
      <c r="C11" s="175"/>
      <c r="D11" s="175"/>
      <c r="E11" s="165" t="s">
        <v>1169</v>
      </c>
    </row>
    <row r="12" spans="1:13" s="8" customFormat="1" x14ac:dyDescent="0.2">
      <c r="A12" s="85" t="s">
        <v>69</v>
      </c>
      <c r="B12" s="6" t="s">
        <v>33</v>
      </c>
      <c r="C12" s="6" t="s">
        <v>1163</v>
      </c>
      <c r="D12" s="6" t="s">
        <v>33</v>
      </c>
      <c r="E12" t="s">
        <v>1149</v>
      </c>
      <c r="F12">
        <v>78000</v>
      </c>
      <c r="G12" s="10"/>
      <c r="H12" s="10"/>
      <c r="I12" s="9"/>
    </row>
    <row r="13" spans="1:13" s="8" customFormat="1" x14ac:dyDescent="0.2">
      <c r="A13" s="85" t="s">
        <v>70</v>
      </c>
      <c r="B13" s="6" t="s">
        <v>33</v>
      </c>
      <c r="C13" s="6" t="s">
        <v>1163</v>
      </c>
      <c r="D13" s="6" t="s">
        <v>33</v>
      </c>
      <c r="E13" t="s">
        <v>1150</v>
      </c>
      <c r="F13">
        <v>55100</v>
      </c>
      <c r="G13" s="10"/>
      <c r="H13" s="10"/>
      <c r="I13" s="9"/>
    </row>
    <row r="14" spans="1:13" s="8" customFormat="1" x14ac:dyDescent="0.2">
      <c r="A14" s="85" t="s">
        <v>71</v>
      </c>
      <c r="B14" s="6" t="s">
        <v>33</v>
      </c>
      <c r="C14" s="6" t="s">
        <v>1163</v>
      </c>
      <c r="D14" s="6" t="s">
        <v>33</v>
      </c>
      <c r="E14" t="s">
        <v>1151</v>
      </c>
      <c r="F14">
        <v>64000</v>
      </c>
      <c r="G14" s="10"/>
      <c r="H14" s="10"/>
      <c r="I14" s="9"/>
    </row>
    <row r="15" spans="1:13" s="8" customFormat="1" x14ac:dyDescent="0.2">
      <c r="A15" s="85" t="s">
        <v>72</v>
      </c>
      <c r="B15" s="6" t="s">
        <v>33</v>
      </c>
      <c r="C15" s="6" t="s">
        <v>1163</v>
      </c>
      <c r="D15" s="6" t="s">
        <v>33</v>
      </c>
      <c r="E15" t="s">
        <v>1152</v>
      </c>
      <c r="F15">
        <v>36000</v>
      </c>
      <c r="G15" s="10"/>
      <c r="H15" s="10"/>
      <c r="I15" s="9"/>
    </row>
    <row r="16" spans="1:13" s="8" customFormat="1" ht="21" x14ac:dyDescent="0.2">
      <c r="A16" s="86"/>
      <c r="B16" s="6"/>
      <c r="C16" s="6"/>
      <c r="D16" s="6"/>
      <c r="E16" s="124"/>
      <c r="F16" s="10"/>
      <c r="G16" s="10"/>
      <c r="H16" s="10"/>
      <c r="I16" s="9"/>
    </row>
    <row r="17" spans="1:60" customFormat="1" ht="13.5" thickBot="1" x14ac:dyDescent="0.25">
      <c r="A17" t="str">
        <f>+A15</f>
        <v>4</v>
      </c>
      <c r="E17" t="s">
        <v>1169</v>
      </c>
      <c r="F17">
        <f>SUM(F11:F16)</f>
        <v>233100</v>
      </c>
    </row>
    <row r="18" spans="1:60" s="24" customFormat="1" ht="19.5" thickBot="1" x14ac:dyDescent="0.35">
      <c r="A18" s="210" t="str">
        <f>+A17</f>
        <v>4</v>
      </c>
      <c r="B18" s="51"/>
      <c r="C18" s="51"/>
      <c r="D18" s="51"/>
      <c r="E18" s="51" t="s">
        <v>50</v>
      </c>
      <c r="F18" s="58">
        <f>+F17</f>
        <v>233100</v>
      </c>
      <c r="G18" s="52"/>
      <c r="H18" s="52"/>
      <c r="I18" s="52"/>
      <c r="J18" s="38"/>
      <c r="K18" s="45"/>
      <c r="L18" s="45"/>
      <c r="M18" s="10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s="8" customFormat="1" x14ac:dyDescent="0.2">
      <c r="A19" s="14"/>
      <c r="B19" s="14"/>
      <c r="C19" s="14"/>
      <c r="D19" s="14"/>
      <c r="E19" s="27"/>
      <c r="F19" s="33"/>
      <c r="G19" s="18"/>
      <c r="H19" s="18"/>
      <c r="I19" s="33"/>
    </row>
    <row r="20" spans="1:60" s="8" customFormat="1" x14ac:dyDescent="0.3">
      <c r="A20" s="14"/>
      <c r="B20" s="14"/>
      <c r="C20" s="14"/>
      <c r="D20" s="14"/>
      <c r="E20" s="27"/>
      <c r="F20" s="59"/>
      <c r="G20" s="18"/>
      <c r="H20" s="18"/>
      <c r="I20" s="33"/>
      <c r="J20" s="66"/>
      <c r="K20" s="2"/>
    </row>
    <row r="21" spans="1:60" x14ac:dyDescent="0.3">
      <c r="J21" s="40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s="21" customFormat="1" x14ac:dyDescent="0.3">
      <c r="A22" s="20"/>
      <c r="B22" s="20"/>
      <c r="C22" s="20"/>
      <c r="D22" s="20"/>
      <c r="E22" s="31"/>
      <c r="F22" s="119"/>
      <c r="G22" s="37"/>
      <c r="H22" s="37"/>
      <c r="I22" s="43"/>
      <c r="J22" s="83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</row>
    <row r="23" spans="1:60" s="21" customFormat="1" x14ac:dyDescent="0.3">
      <c r="A23" s="20"/>
      <c r="B23" s="20"/>
      <c r="C23" s="20"/>
      <c r="D23" s="20"/>
      <c r="F23" s="63"/>
      <c r="G23" s="36"/>
      <c r="H23" s="36"/>
      <c r="I23" s="4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</row>
    <row r="24" spans="1:60" s="21" customFormat="1" x14ac:dyDescent="0.3">
      <c r="A24" s="20"/>
      <c r="B24" s="20"/>
      <c r="C24" s="20"/>
      <c r="D24" s="20"/>
      <c r="F24" s="63"/>
      <c r="G24" s="36"/>
      <c r="H24" s="36"/>
      <c r="I24" s="4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</row>
    <row r="25" spans="1:60" s="21" customFormat="1" x14ac:dyDescent="0.3">
      <c r="A25" s="20"/>
      <c r="B25" s="20"/>
      <c r="C25" s="20"/>
      <c r="D25" s="20"/>
      <c r="F25" s="63"/>
      <c r="G25" s="36"/>
      <c r="H25" s="36"/>
      <c r="I25" s="4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</row>
    <row r="26" spans="1:60" x14ac:dyDescent="0.3"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x14ac:dyDescent="0.3"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x14ac:dyDescent="0.3"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x14ac:dyDescent="0.3"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x14ac:dyDescent="0.3"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x14ac:dyDescent="0.3"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</sheetData>
  <mergeCells count="14">
    <mergeCell ref="F4:G4"/>
    <mergeCell ref="A1:I1"/>
    <mergeCell ref="A2:I2"/>
    <mergeCell ref="A3:I3"/>
    <mergeCell ref="I5:I8"/>
    <mergeCell ref="A5:A8"/>
    <mergeCell ref="H5:H8"/>
    <mergeCell ref="B5:B8"/>
    <mergeCell ref="F6:F8"/>
    <mergeCell ref="F5:G5"/>
    <mergeCell ref="G6:G8"/>
    <mergeCell ref="C5:C8"/>
    <mergeCell ref="D5:D8"/>
    <mergeCell ref="E5:E8"/>
  </mergeCells>
  <pageMargins left="0.70866141732283472" right="0.70866141732283472" top="0.59055118110236227" bottom="0.19685039370078741" header="0.31496062992125984" footer="0.31496062992125984"/>
  <pageSetup paperSize="9" scale="90" orientation="landscape" blackAndWhite="1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00B0F0"/>
  </sheetPr>
  <dimension ref="A1:BH28"/>
  <sheetViews>
    <sheetView view="pageBreakPreview" topLeftCell="A2" zoomScaleNormal="100" zoomScaleSheetLayoutView="100" workbookViewId="0">
      <selection activeCell="H12" sqref="H12"/>
    </sheetView>
  </sheetViews>
  <sheetFormatPr defaultRowHeight="18.75" x14ac:dyDescent="0.3"/>
  <cols>
    <col min="1" max="1" width="5.85546875" customWidth="1"/>
    <col min="2" max="2" width="6.7109375" customWidth="1"/>
    <col min="3" max="3" width="11.85546875" customWidth="1"/>
    <col min="4" max="4" width="8.42578125" customWidth="1"/>
    <col min="5" max="5" width="43.5703125" customWidth="1"/>
    <col min="6" max="6" width="14.5703125" customWidth="1"/>
    <col min="7" max="7" width="13.28515625" customWidth="1"/>
    <col min="8" max="8" width="25.7109375" customWidth="1"/>
    <col min="9" max="9" width="18.5703125" style="100" customWidth="1"/>
    <col min="10" max="10" width="15.85546875" style="13" customWidth="1"/>
    <col min="11" max="12" width="9.140625" style="13"/>
    <col min="13" max="13" width="11.7109375" style="13" bestFit="1" customWidth="1"/>
    <col min="14" max="45" width="9.140625" style="13"/>
  </cols>
  <sheetData>
    <row r="1" spans="1:60" x14ac:dyDescent="0.3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60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60" x14ac:dyDescent="0.3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60" x14ac:dyDescent="0.3">
      <c r="F4" s="314"/>
      <c r="G4" s="314"/>
      <c r="H4" s="59"/>
      <c r="K4" s="113"/>
      <c r="L4" s="113"/>
    </row>
    <row r="5" spans="1:60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K5" s="78"/>
      <c r="L5" s="78"/>
      <c r="M5" s="17"/>
    </row>
    <row r="6" spans="1:60" ht="21" customHeight="1" x14ac:dyDescent="0.3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  <c r="K6" s="78"/>
      <c r="L6" s="78"/>
      <c r="M6" s="17"/>
    </row>
    <row r="7" spans="1:60" ht="21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K7" s="78"/>
      <c r="L7" s="78"/>
      <c r="M7" s="17"/>
    </row>
    <row r="8" spans="1:60" ht="48.75" customHeight="1" x14ac:dyDescent="0.3">
      <c r="A8" s="314"/>
      <c r="B8" s="314"/>
      <c r="C8" s="314"/>
      <c r="D8" s="314"/>
      <c r="E8" s="314"/>
      <c r="F8" s="314"/>
      <c r="G8" s="314"/>
      <c r="H8" s="314"/>
      <c r="I8" s="314"/>
      <c r="K8" s="78"/>
      <c r="L8" s="78"/>
      <c r="M8" s="17"/>
    </row>
    <row r="9" spans="1:60" x14ac:dyDescent="0.3">
      <c r="A9" s="11"/>
      <c r="B9" s="11"/>
      <c r="C9" s="11"/>
      <c r="D9" s="11"/>
      <c r="E9" s="28" t="s">
        <v>1154</v>
      </c>
      <c r="F9" s="54"/>
      <c r="G9" s="34"/>
      <c r="H9" s="34"/>
      <c r="I9"/>
    </row>
    <row r="10" spans="1:60" s="17" customFormat="1" x14ac:dyDescent="0.2">
      <c r="A10" s="15"/>
      <c r="B10" s="15"/>
      <c r="C10" s="15"/>
      <c r="D10" s="15"/>
      <c r="E10" s="26" t="s">
        <v>8</v>
      </c>
      <c r="F10" s="29"/>
      <c r="G10" s="29"/>
      <c r="H10" s="29"/>
      <c r="I10" s="16"/>
    </row>
    <row r="11" spans="1:60" s="191" customFormat="1" x14ac:dyDescent="0.2">
      <c r="A11" s="199"/>
      <c r="B11" s="199"/>
      <c r="C11" s="199"/>
      <c r="D11" s="199"/>
      <c r="E11" s="165" t="s">
        <v>1228</v>
      </c>
      <c r="F11"/>
      <c r="G11"/>
      <c r="H11"/>
      <c r="I11"/>
      <c r="K11" s="192"/>
      <c r="L11" s="192"/>
    </row>
    <row r="12" spans="1:60" s="17" customFormat="1" ht="183" customHeight="1" x14ac:dyDescent="0.2">
      <c r="A12" t="s">
        <v>69</v>
      </c>
      <c r="B12" s="97" t="s">
        <v>1154</v>
      </c>
      <c r="C12" s="97" t="s">
        <v>1163</v>
      </c>
      <c r="D12" s="97" t="s">
        <v>1154</v>
      </c>
      <c r="E12" t="s">
        <v>1153</v>
      </c>
      <c r="F12">
        <v>1550000</v>
      </c>
      <c r="G12" s="29"/>
      <c r="H12" t="s">
        <v>1222</v>
      </c>
    </row>
    <row r="13" spans="1:60" s="17" customFormat="1" ht="21" x14ac:dyDescent="0.2">
      <c r="A13" s="87"/>
      <c r="B13" s="15"/>
      <c r="C13" s="15"/>
      <c r="D13" s="15"/>
      <c r="E13" s="124"/>
      <c r="F13" s="29"/>
      <c r="G13" s="29"/>
      <c r="H13" s="29"/>
      <c r="I13" s="16"/>
    </row>
    <row r="14" spans="1:60" s="193" customFormat="1" ht="19.5" thickBot="1" x14ac:dyDescent="0.25">
      <c r="A14" t="str">
        <f>+A12</f>
        <v>1</v>
      </c>
      <c r="B14"/>
      <c r="C14"/>
      <c r="D14"/>
      <c r="E14" t="s">
        <v>1173</v>
      </c>
      <c r="F14">
        <f>SUM(F6:F13)</f>
        <v>1550000</v>
      </c>
      <c r="G14">
        <f>SUM(G6:G13)</f>
        <v>0</v>
      </c>
      <c r="H14"/>
      <c r="I14">
        <f>SUM(H6:H13)</f>
        <v>0</v>
      </c>
      <c r="J14"/>
      <c r="M14"/>
    </row>
    <row r="15" spans="1:60" ht="19.5" thickBot="1" x14ac:dyDescent="0.35">
      <c r="A15" s="210" t="str">
        <f>+A14</f>
        <v>1</v>
      </c>
      <c r="B15" s="51"/>
      <c r="C15" s="51"/>
      <c r="D15" s="51"/>
      <c r="E15" s="51" t="s">
        <v>1155</v>
      </c>
      <c r="F15" s="58">
        <f>+F14</f>
        <v>1550000</v>
      </c>
      <c r="G15" s="52"/>
      <c r="H15" s="52"/>
      <c r="I15" s="52"/>
      <c r="J15" s="38"/>
      <c r="K15" s="113"/>
      <c r="L15" s="113"/>
      <c r="M15" s="107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1:60" s="17" customFormat="1" x14ac:dyDescent="0.2">
      <c r="A16" s="65"/>
      <c r="B16" s="65"/>
      <c r="C16" s="65"/>
      <c r="D16" s="65"/>
      <c r="E16"/>
      <c r="F16" s="99"/>
      <c r="G16"/>
      <c r="H16"/>
      <c r="I16" s="99"/>
    </row>
    <row r="17" spans="1:60" s="17" customFormat="1" x14ac:dyDescent="0.3">
      <c r="A17" s="65"/>
      <c r="B17" s="65"/>
      <c r="C17" s="65"/>
      <c r="D17" s="65"/>
      <c r="E17"/>
      <c r="F17" s="59"/>
      <c r="G17"/>
      <c r="H17"/>
      <c r="I17" s="99"/>
      <c r="J17" s="39"/>
      <c r="K17" s="13"/>
    </row>
    <row r="18" spans="1:60" x14ac:dyDescent="0.3">
      <c r="J18" s="38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1:60" s="31" customFormat="1" x14ac:dyDescent="0.3">
      <c r="A19"/>
      <c r="B19"/>
      <c r="C19"/>
      <c r="D19"/>
      <c r="F19" s="119"/>
      <c r="G19" s="37"/>
      <c r="H19" s="37"/>
      <c r="I19"/>
      <c r="J19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</row>
    <row r="20" spans="1:60" s="31" customFormat="1" x14ac:dyDescent="0.3">
      <c r="A20"/>
      <c r="B20"/>
      <c r="C20"/>
      <c r="D20"/>
      <c r="F20" s="119"/>
      <c r="G20" s="37"/>
      <c r="H20" s="37"/>
      <c r="I20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</row>
    <row r="21" spans="1:60" s="31" customFormat="1" x14ac:dyDescent="0.3">
      <c r="A21"/>
      <c r="B21"/>
      <c r="C21"/>
      <c r="D21"/>
      <c r="F21" s="119"/>
      <c r="G21" s="37"/>
      <c r="H21" s="37"/>
      <c r="I21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</row>
    <row r="22" spans="1:60" s="31" customFormat="1" x14ac:dyDescent="0.3">
      <c r="A22"/>
      <c r="B22"/>
      <c r="C22"/>
      <c r="D22"/>
      <c r="F22" s="119"/>
      <c r="G22" s="37"/>
      <c r="H22" s="37"/>
      <c r="I22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</row>
    <row r="23" spans="1:60" x14ac:dyDescent="0.3"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1:60" x14ac:dyDescent="0.3"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1:60" x14ac:dyDescent="0.3"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1:60" x14ac:dyDescent="0.3"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1:60" x14ac:dyDescent="0.3"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1:60" x14ac:dyDescent="0.3"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</sheetData>
  <mergeCells count="14">
    <mergeCell ref="H5:H8"/>
    <mergeCell ref="I5:I8"/>
    <mergeCell ref="F6:F8"/>
    <mergeCell ref="G6:G8"/>
    <mergeCell ref="A1:I1"/>
    <mergeCell ref="A2:I2"/>
    <mergeCell ref="A3:I3"/>
    <mergeCell ref="F4:G4"/>
    <mergeCell ref="A5:A8"/>
    <mergeCell ref="B5:B8"/>
    <mergeCell ref="C5:C8"/>
    <mergeCell ref="D5:D8"/>
    <mergeCell ref="E5:E8"/>
    <mergeCell ref="F5:G5"/>
  </mergeCells>
  <pageMargins left="0.70866141732283472" right="0.70866141732283472" top="0.59055118110236227" bottom="0.19685039370078741" header="0.31496062992125984" footer="0.31496062992125984"/>
  <pageSetup paperSize="9" scale="90" orientation="landscape" blackAndWhite="1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FF0000"/>
  </sheetPr>
  <dimension ref="A1:AZ125"/>
  <sheetViews>
    <sheetView view="pageBreakPreview" zoomScale="85" zoomScaleNormal="100" zoomScaleSheetLayoutView="85" workbookViewId="0">
      <selection activeCell="H63" sqref="H63"/>
    </sheetView>
  </sheetViews>
  <sheetFormatPr defaultRowHeight="18.75" x14ac:dyDescent="0.3"/>
  <cols>
    <col min="1" max="1" width="5.85546875" customWidth="1"/>
    <col min="2" max="3" width="6.7109375" customWidth="1"/>
    <col min="4" max="4" width="8.42578125" customWidth="1"/>
    <col min="5" max="5" width="58" customWidth="1"/>
    <col min="6" max="6" width="16.85546875" bestFit="1" customWidth="1"/>
    <col min="7" max="7" width="19.5703125" customWidth="1"/>
    <col min="8" max="8" width="21.7109375" customWidth="1"/>
    <col min="9" max="9" width="35.140625" style="100" customWidth="1"/>
    <col min="10" max="10" width="14.5703125" style="13" bestFit="1" customWidth="1"/>
    <col min="11" max="12" width="9.140625" style="13"/>
    <col min="13" max="13" width="13.5703125" style="13" bestFit="1" customWidth="1"/>
    <col min="14" max="45" width="9.140625" style="13"/>
  </cols>
  <sheetData>
    <row r="1" spans="1:13" x14ac:dyDescent="0.3">
      <c r="A1" s="314" t="s">
        <v>83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3">
      <c r="A3" s="314" t="e">
        <f>+#REF!</f>
        <v>#REF!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3">
      <c r="F4" s="314"/>
      <c r="G4" s="314"/>
      <c r="H4" s="59"/>
      <c r="K4" s="113"/>
      <c r="L4" s="113"/>
    </row>
    <row r="5" spans="1:13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e">
        <f>+#REF!</f>
        <v>#REF!</v>
      </c>
      <c r="I5" s="314" t="e">
        <f>+#REF!</f>
        <v>#REF!</v>
      </c>
      <c r="K5" s="78"/>
      <c r="L5" s="78"/>
      <c r="M5" s="17"/>
    </row>
    <row r="6" spans="1:13" ht="21" customHeight="1" x14ac:dyDescent="0.3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  <c r="K6" s="78"/>
      <c r="L6" s="78"/>
      <c r="M6" s="17"/>
    </row>
    <row r="7" spans="1:13" ht="57.75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K7" s="78"/>
      <c r="L7" s="78"/>
      <c r="M7" s="17"/>
    </row>
    <row r="8" spans="1:13" x14ac:dyDescent="0.3">
      <c r="A8" s="11"/>
      <c r="B8" s="11"/>
      <c r="C8" s="11"/>
      <c r="D8" s="11"/>
      <c r="E8" s="28" t="s">
        <v>12</v>
      </c>
      <c r="F8" s="54"/>
      <c r="G8" s="54"/>
      <c r="H8" s="34"/>
      <c r="I8"/>
    </row>
    <row r="9" spans="1:13" s="17" customFormat="1" x14ac:dyDescent="0.2">
      <c r="A9" s="202"/>
      <c r="B9" s="91"/>
      <c r="C9" s="15"/>
      <c r="D9" s="101"/>
      <c r="E9" s="15" t="s">
        <v>30</v>
      </c>
      <c r="F9" s="171"/>
      <c r="G9" s="171"/>
      <c r="H9" s="29"/>
      <c r="I9" s="29"/>
      <c r="K9" s="65"/>
      <c r="L9" s="65"/>
      <c r="M9" s="39"/>
    </row>
    <row r="10" spans="1:13" s="17" customFormat="1" ht="21" x14ac:dyDescent="0.2">
      <c r="A10" s="202"/>
      <c r="B10" s="91"/>
      <c r="C10" s="15"/>
      <c r="D10" s="101"/>
      <c r="E10" s="104" t="s">
        <v>124</v>
      </c>
      <c r="F10" s="171"/>
      <c r="G10" s="171"/>
      <c r="H10" s="29"/>
      <c r="I10" s="29"/>
      <c r="K10" s="65"/>
      <c r="L10" s="65"/>
      <c r="M10" s="39"/>
    </row>
    <row r="11" spans="1:13" s="17" customFormat="1" x14ac:dyDescent="0.2">
      <c r="A11" s="202"/>
      <c r="B11" s="91"/>
      <c r="C11" s="15"/>
      <c r="D11" s="101"/>
      <c r="E11" t="s">
        <v>202</v>
      </c>
      <c r="F11" s="171"/>
      <c r="G11" s="171"/>
      <c r="H11" s="29"/>
      <c r="I11" s="29"/>
      <c r="K11" s="65"/>
      <c r="L11" s="65"/>
      <c r="M11" s="39"/>
    </row>
    <row r="12" spans="1:13" s="17" customFormat="1" ht="70.5" customHeight="1" x14ac:dyDescent="0.2">
      <c r="A12" s="209">
        <v>1</v>
      </c>
      <c r="B12" s="91"/>
      <c r="C12" s="15"/>
      <c r="D12" s="101"/>
      <c r="E12" t="s">
        <v>316</v>
      </c>
      <c r="F12" s="171"/>
      <c r="G12" s="171"/>
      <c r="H12" s="29"/>
      <c r="I12" s="29"/>
      <c r="K12" s="65"/>
      <c r="L12" s="65"/>
      <c r="M12" s="39"/>
    </row>
    <row r="13" spans="1:13" s="17" customFormat="1" ht="37.5" x14ac:dyDescent="0.2">
      <c r="A13" s="209"/>
      <c r="B13" s="91"/>
      <c r="C13" s="15" t="s">
        <v>201</v>
      </c>
      <c r="D13" s="97"/>
      <c r="E13" t="s">
        <v>203</v>
      </c>
      <c r="F13"/>
      <c r="G13">
        <v>664200</v>
      </c>
      <c r="H13" t="s">
        <v>319</v>
      </c>
      <c r="I13" t="s">
        <v>335</v>
      </c>
      <c r="K13" s="65"/>
      <c r="L13" s="65"/>
      <c r="M13" s="39"/>
    </row>
    <row r="14" spans="1:13" s="17" customFormat="1" x14ac:dyDescent="0.2">
      <c r="A14" s="209">
        <v>2</v>
      </c>
      <c r="B14" s="91"/>
      <c r="C14" s="15"/>
      <c r="D14" s="97"/>
      <c r="E14" t="s">
        <v>317</v>
      </c>
      <c r="F14"/>
      <c r="G14"/>
      <c r="H14" s="29"/>
      <c r="I14"/>
      <c r="K14" s="65"/>
      <c r="L14" s="65"/>
      <c r="M14" s="39"/>
    </row>
    <row r="15" spans="1:13" s="17" customFormat="1" ht="37.5" x14ac:dyDescent="0.2">
      <c r="A15" s="209"/>
      <c r="B15" s="91"/>
      <c r="C15" s="15" t="s">
        <v>201</v>
      </c>
      <c r="D15" s="97"/>
      <c r="E15" t="s">
        <v>204</v>
      </c>
      <c r="F15"/>
      <c r="G15">
        <v>349400</v>
      </c>
      <c r="H15" t="s">
        <v>320</v>
      </c>
      <c r="I15" t="s">
        <v>336</v>
      </c>
      <c r="K15" s="65"/>
      <c r="L15" s="65"/>
      <c r="M15" s="39"/>
    </row>
    <row r="16" spans="1:13" s="17" customFormat="1" ht="37.5" x14ac:dyDescent="0.2">
      <c r="A16" s="209"/>
      <c r="B16" s="91"/>
      <c r="C16" s="15" t="s">
        <v>201</v>
      </c>
      <c r="D16" s="97"/>
      <c r="E16" t="s">
        <v>205</v>
      </c>
      <c r="F16"/>
      <c r="G16">
        <v>70800</v>
      </c>
      <c r="H16" t="s">
        <v>321</v>
      </c>
      <c r="I16" t="s">
        <v>337</v>
      </c>
      <c r="K16" s="65"/>
      <c r="L16" s="65"/>
      <c r="M16" s="39"/>
    </row>
    <row r="17" spans="1:13" s="17" customFormat="1" ht="37.5" x14ac:dyDescent="0.2">
      <c r="A17" s="209"/>
      <c r="B17" s="91"/>
      <c r="C17" s="15" t="s">
        <v>201</v>
      </c>
      <c r="D17" s="97"/>
      <c r="E17" t="s">
        <v>206</v>
      </c>
      <c r="F17"/>
      <c r="G17">
        <v>77600</v>
      </c>
      <c r="H17" t="s">
        <v>321</v>
      </c>
      <c r="I17" t="s">
        <v>338</v>
      </c>
      <c r="K17" s="65"/>
      <c r="L17" s="65"/>
      <c r="M17" s="39"/>
    </row>
    <row r="18" spans="1:13" s="17" customFormat="1" ht="37.5" x14ac:dyDescent="0.2">
      <c r="A18" s="209"/>
      <c r="B18" s="91"/>
      <c r="C18" s="15" t="s">
        <v>201</v>
      </c>
      <c r="D18" s="97"/>
      <c r="E18" t="s">
        <v>207</v>
      </c>
      <c r="F18"/>
      <c r="G18">
        <v>98800</v>
      </c>
      <c r="H18" t="s">
        <v>321</v>
      </c>
      <c r="I18" t="s">
        <v>338</v>
      </c>
      <c r="K18" s="65"/>
      <c r="L18" s="65"/>
      <c r="M18" s="39"/>
    </row>
    <row r="19" spans="1:13" s="17" customFormat="1" ht="37.5" x14ac:dyDescent="0.2">
      <c r="A19" s="209"/>
      <c r="B19" s="91"/>
      <c r="C19" s="15" t="s">
        <v>201</v>
      </c>
      <c r="D19" s="97"/>
      <c r="E19" t="s">
        <v>208</v>
      </c>
      <c r="F19"/>
      <c r="G19">
        <v>44400</v>
      </c>
      <c r="H19" t="s">
        <v>321</v>
      </c>
      <c r="I19" t="s">
        <v>338</v>
      </c>
      <c r="K19" s="65"/>
      <c r="L19" s="65"/>
      <c r="M19" s="39"/>
    </row>
    <row r="20" spans="1:13" s="17" customFormat="1" ht="37.5" x14ac:dyDescent="0.2">
      <c r="A20" s="209"/>
      <c r="B20" s="91"/>
      <c r="C20" s="15" t="s">
        <v>201</v>
      </c>
      <c r="D20" s="97"/>
      <c r="E20" t="s">
        <v>209</v>
      </c>
      <c r="F20"/>
      <c r="G20">
        <v>272400</v>
      </c>
      <c r="H20" t="s">
        <v>321</v>
      </c>
      <c r="I20" t="s">
        <v>338</v>
      </c>
      <c r="K20" s="65"/>
      <c r="L20" s="65"/>
      <c r="M20" s="39"/>
    </row>
    <row r="21" spans="1:13" s="17" customFormat="1" ht="37.5" x14ac:dyDescent="0.2">
      <c r="A21" s="209"/>
      <c r="B21" s="91"/>
      <c r="C21" s="15" t="s">
        <v>201</v>
      </c>
      <c r="D21" s="97"/>
      <c r="E21" t="s">
        <v>210</v>
      </c>
      <c r="F21"/>
      <c r="G21">
        <v>146400</v>
      </c>
      <c r="H21" t="s">
        <v>321</v>
      </c>
      <c r="I21" t="s">
        <v>338</v>
      </c>
      <c r="K21" s="65"/>
      <c r="L21" s="65"/>
      <c r="M21" s="39"/>
    </row>
    <row r="22" spans="1:13" s="17" customFormat="1" ht="37.5" x14ac:dyDescent="0.2">
      <c r="A22" s="209"/>
      <c r="B22" s="91"/>
      <c r="C22" s="15" t="s">
        <v>201</v>
      </c>
      <c r="D22" s="97"/>
      <c r="E22" t="s">
        <v>211</v>
      </c>
      <c r="F22"/>
      <c r="G22">
        <v>240000</v>
      </c>
      <c r="H22" t="s">
        <v>321</v>
      </c>
      <c r="I22" t="s">
        <v>338</v>
      </c>
      <c r="K22" s="65"/>
      <c r="L22" s="65"/>
      <c r="M22" s="39"/>
    </row>
    <row r="23" spans="1:13" s="17" customFormat="1" ht="37.5" x14ac:dyDescent="0.2">
      <c r="A23" s="209"/>
      <c r="B23" s="91"/>
      <c r="C23" s="15" t="s">
        <v>201</v>
      </c>
      <c r="D23" s="97"/>
      <c r="E23" t="s">
        <v>212</v>
      </c>
      <c r="F23"/>
      <c r="G23">
        <v>194400</v>
      </c>
      <c r="H23" t="s">
        <v>321</v>
      </c>
      <c r="I23" t="s">
        <v>338</v>
      </c>
      <c r="K23" s="65"/>
      <c r="L23" s="65"/>
      <c r="M23" s="39"/>
    </row>
    <row r="24" spans="1:13" s="17" customFormat="1" ht="37.5" x14ac:dyDescent="0.2">
      <c r="A24" s="209"/>
      <c r="B24" s="91"/>
      <c r="C24" s="15" t="s">
        <v>201</v>
      </c>
      <c r="D24" s="97"/>
      <c r="E24" t="s">
        <v>213</v>
      </c>
      <c r="F24"/>
      <c r="G24">
        <v>334400</v>
      </c>
      <c r="H24" t="s">
        <v>322</v>
      </c>
      <c r="I24" t="s">
        <v>339</v>
      </c>
      <c r="K24" s="65"/>
      <c r="L24" s="65"/>
      <c r="M24" s="39"/>
    </row>
    <row r="25" spans="1:13" s="17" customFormat="1" ht="37.5" x14ac:dyDescent="0.2">
      <c r="A25" s="209"/>
      <c r="B25" s="91"/>
      <c r="C25" s="15" t="s">
        <v>201</v>
      </c>
      <c r="D25" s="97"/>
      <c r="E25" t="s">
        <v>214</v>
      </c>
      <c r="F25"/>
      <c r="G25">
        <v>196200</v>
      </c>
      <c r="H25" t="s">
        <v>322</v>
      </c>
      <c r="I25" t="s">
        <v>339</v>
      </c>
      <c r="K25" s="65"/>
      <c r="L25" s="65"/>
      <c r="M25" s="39"/>
    </row>
    <row r="26" spans="1:13" s="17" customFormat="1" ht="37.5" x14ac:dyDescent="0.2">
      <c r="A26" s="209"/>
      <c r="B26" s="91"/>
      <c r="C26" s="15" t="s">
        <v>201</v>
      </c>
      <c r="D26" s="97"/>
      <c r="E26" t="s">
        <v>215</v>
      </c>
      <c r="F26"/>
      <c r="G26">
        <v>321000</v>
      </c>
      <c r="H26" t="s">
        <v>323</v>
      </c>
      <c r="I26" t="s">
        <v>340</v>
      </c>
      <c r="K26" s="65"/>
      <c r="L26" s="65"/>
      <c r="M26" s="39"/>
    </row>
    <row r="27" spans="1:13" s="17" customFormat="1" ht="37.5" x14ac:dyDescent="0.2">
      <c r="A27" s="209"/>
      <c r="B27" s="91"/>
      <c r="C27" s="15" t="s">
        <v>201</v>
      </c>
      <c r="D27" s="97"/>
      <c r="E27" t="s">
        <v>216</v>
      </c>
      <c r="F27"/>
      <c r="G27">
        <v>184200</v>
      </c>
      <c r="H27" t="s">
        <v>324</v>
      </c>
      <c r="I27" t="s">
        <v>341</v>
      </c>
      <c r="K27" s="65"/>
      <c r="L27" s="65"/>
      <c r="M27" s="39"/>
    </row>
    <row r="28" spans="1:13" s="17" customFormat="1" ht="37.5" x14ac:dyDescent="0.2">
      <c r="A28" s="209"/>
      <c r="B28" s="91"/>
      <c r="C28" s="15" t="s">
        <v>201</v>
      </c>
      <c r="D28" s="97"/>
      <c r="E28" t="s">
        <v>217</v>
      </c>
      <c r="F28"/>
      <c r="G28">
        <v>181000</v>
      </c>
      <c r="H28" t="s">
        <v>324</v>
      </c>
      <c r="I28" t="s">
        <v>341</v>
      </c>
      <c r="K28" s="65"/>
      <c r="L28" s="65"/>
      <c r="M28" s="39"/>
    </row>
    <row r="29" spans="1:13" s="17" customFormat="1" ht="37.5" x14ac:dyDescent="0.2">
      <c r="A29" s="209"/>
      <c r="B29" s="91"/>
      <c r="C29" s="15" t="s">
        <v>201</v>
      </c>
      <c r="D29" s="97"/>
      <c r="E29" t="s">
        <v>218</v>
      </c>
      <c r="F29"/>
      <c r="G29">
        <v>321000</v>
      </c>
      <c r="H29" t="s">
        <v>322</v>
      </c>
      <c r="I29" t="s">
        <v>342</v>
      </c>
      <c r="K29" s="65"/>
      <c r="L29" s="65"/>
      <c r="M29" s="39"/>
    </row>
    <row r="30" spans="1:13" s="17" customFormat="1" ht="37.5" x14ac:dyDescent="0.2">
      <c r="A30" s="209"/>
      <c r="B30" s="91"/>
      <c r="C30" s="15" t="s">
        <v>201</v>
      </c>
      <c r="D30" s="97"/>
      <c r="E30" t="s">
        <v>219</v>
      </c>
      <c r="F30"/>
      <c r="G30">
        <v>321000</v>
      </c>
      <c r="H30" t="s">
        <v>322</v>
      </c>
      <c r="I30" t="s">
        <v>342</v>
      </c>
      <c r="K30" s="65"/>
      <c r="L30" s="65"/>
      <c r="M30" s="39"/>
    </row>
    <row r="31" spans="1:13" s="17" customFormat="1" ht="37.5" x14ac:dyDescent="0.2">
      <c r="A31" s="209"/>
      <c r="B31" s="91"/>
      <c r="C31" s="15" t="s">
        <v>201</v>
      </c>
      <c r="D31" s="97"/>
      <c r="E31" t="s">
        <v>220</v>
      </c>
      <c r="F31"/>
      <c r="G31">
        <v>321000</v>
      </c>
      <c r="H31" t="s">
        <v>322</v>
      </c>
      <c r="I31" t="s">
        <v>342</v>
      </c>
      <c r="K31" s="65"/>
      <c r="L31" s="65"/>
      <c r="M31" s="39"/>
    </row>
    <row r="32" spans="1:13" s="17" customFormat="1" ht="37.5" x14ac:dyDescent="0.2">
      <c r="A32" s="209"/>
      <c r="B32" s="91"/>
      <c r="C32" s="15" t="s">
        <v>201</v>
      </c>
      <c r="D32" s="97"/>
      <c r="E32" t="s">
        <v>221</v>
      </c>
      <c r="F32"/>
      <c r="G32">
        <v>321000</v>
      </c>
      <c r="H32" t="s">
        <v>322</v>
      </c>
      <c r="I32" t="s">
        <v>342</v>
      </c>
      <c r="K32" s="65"/>
      <c r="L32" s="65"/>
      <c r="M32" s="39"/>
    </row>
    <row r="33" spans="1:13" s="17" customFormat="1" ht="37.5" x14ac:dyDescent="0.2">
      <c r="A33" s="209"/>
      <c r="B33" s="91"/>
      <c r="C33" s="15" t="s">
        <v>201</v>
      </c>
      <c r="D33" s="97"/>
      <c r="E33" t="s">
        <v>222</v>
      </c>
      <c r="F33"/>
      <c r="G33">
        <v>321000</v>
      </c>
      <c r="H33" t="s">
        <v>322</v>
      </c>
      <c r="I33" t="s">
        <v>342</v>
      </c>
      <c r="K33" s="65"/>
      <c r="L33" s="65"/>
      <c r="M33" s="39"/>
    </row>
    <row r="34" spans="1:13" s="17" customFormat="1" ht="37.5" x14ac:dyDescent="0.2">
      <c r="A34" s="209"/>
      <c r="B34" s="91"/>
      <c r="C34" s="15" t="s">
        <v>201</v>
      </c>
      <c r="D34" s="97"/>
      <c r="E34" t="s">
        <v>223</v>
      </c>
      <c r="F34"/>
      <c r="G34">
        <v>321000</v>
      </c>
      <c r="H34" t="s">
        <v>322</v>
      </c>
      <c r="I34" t="s">
        <v>342</v>
      </c>
      <c r="K34" s="65"/>
      <c r="L34" s="65"/>
      <c r="M34" s="39"/>
    </row>
    <row r="35" spans="1:13" s="17" customFormat="1" ht="37.5" x14ac:dyDescent="0.2">
      <c r="A35" s="209"/>
      <c r="B35" s="91"/>
      <c r="C35" s="15" t="s">
        <v>201</v>
      </c>
      <c r="D35" s="97"/>
      <c r="E35" t="s">
        <v>224</v>
      </c>
      <c r="F35"/>
      <c r="G35">
        <v>321000</v>
      </c>
      <c r="H35" t="s">
        <v>322</v>
      </c>
      <c r="I35" t="s">
        <v>342</v>
      </c>
      <c r="K35" s="65"/>
      <c r="L35" s="65"/>
      <c r="M35" s="39"/>
    </row>
    <row r="36" spans="1:13" s="17" customFormat="1" ht="37.5" x14ac:dyDescent="0.2">
      <c r="A36" s="209"/>
      <c r="B36" s="91"/>
      <c r="C36" s="15" t="s">
        <v>201</v>
      </c>
      <c r="D36" s="97"/>
      <c r="E36" t="s">
        <v>225</v>
      </c>
      <c r="F36"/>
      <c r="G36">
        <v>96600</v>
      </c>
      <c r="H36" t="s">
        <v>322</v>
      </c>
      <c r="I36" t="s">
        <v>339</v>
      </c>
      <c r="K36" s="65"/>
      <c r="L36" s="65"/>
      <c r="M36" s="39"/>
    </row>
    <row r="37" spans="1:13" s="17" customFormat="1" ht="37.5" x14ac:dyDescent="0.2">
      <c r="A37" s="209"/>
      <c r="B37" s="91"/>
      <c r="C37" s="15" t="s">
        <v>201</v>
      </c>
      <c r="D37" s="97"/>
      <c r="E37" t="s">
        <v>226</v>
      </c>
      <c r="F37"/>
      <c r="G37">
        <v>69200</v>
      </c>
      <c r="H37" t="s">
        <v>322</v>
      </c>
      <c r="I37" t="s">
        <v>339</v>
      </c>
      <c r="K37" s="65"/>
      <c r="L37" s="65"/>
      <c r="M37" s="39"/>
    </row>
    <row r="38" spans="1:13" s="17" customFormat="1" ht="37.5" x14ac:dyDescent="0.2">
      <c r="A38" s="209"/>
      <c r="B38" s="91"/>
      <c r="C38" s="15" t="s">
        <v>201</v>
      </c>
      <c r="D38" s="97"/>
      <c r="E38" t="s">
        <v>227</v>
      </c>
      <c r="F38"/>
      <c r="G38">
        <v>226000</v>
      </c>
      <c r="H38" t="s">
        <v>322</v>
      </c>
      <c r="I38" t="s">
        <v>339</v>
      </c>
      <c r="K38" s="65"/>
      <c r="L38" s="65"/>
      <c r="M38" s="39"/>
    </row>
    <row r="39" spans="1:13" s="17" customFormat="1" ht="37.5" x14ac:dyDescent="0.2">
      <c r="A39" s="209"/>
      <c r="B39" s="91"/>
      <c r="C39" s="15" t="s">
        <v>201</v>
      </c>
      <c r="D39" s="97"/>
      <c r="E39" t="s">
        <v>228</v>
      </c>
      <c r="F39"/>
      <c r="G39">
        <v>304400</v>
      </c>
      <c r="H39" t="s">
        <v>322</v>
      </c>
      <c r="I39" t="s">
        <v>339</v>
      </c>
      <c r="K39" s="65"/>
      <c r="L39" s="65"/>
      <c r="M39" s="39"/>
    </row>
    <row r="40" spans="1:13" s="17" customFormat="1" ht="37.5" x14ac:dyDescent="0.2">
      <c r="A40" s="209"/>
      <c r="B40" s="91"/>
      <c r="C40" s="15" t="s">
        <v>201</v>
      </c>
      <c r="D40" s="97"/>
      <c r="E40" t="s">
        <v>229</v>
      </c>
      <c r="F40"/>
      <c r="G40">
        <v>321000</v>
      </c>
      <c r="H40" t="s">
        <v>323</v>
      </c>
      <c r="I40" t="s">
        <v>343</v>
      </c>
      <c r="K40" s="65"/>
      <c r="L40" s="65"/>
      <c r="M40" s="39"/>
    </row>
    <row r="41" spans="1:13" s="17" customFormat="1" ht="37.5" x14ac:dyDescent="0.2">
      <c r="A41" s="209"/>
      <c r="B41" s="91"/>
      <c r="C41" s="15" t="s">
        <v>201</v>
      </c>
      <c r="D41" s="97"/>
      <c r="E41" t="s">
        <v>230</v>
      </c>
      <c r="F41"/>
      <c r="G41">
        <v>319400</v>
      </c>
      <c r="H41" t="s">
        <v>323</v>
      </c>
      <c r="I41" t="s">
        <v>340</v>
      </c>
      <c r="K41" s="65"/>
      <c r="L41" s="65"/>
      <c r="M41" s="39"/>
    </row>
    <row r="42" spans="1:13" s="17" customFormat="1" ht="37.5" x14ac:dyDescent="0.2">
      <c r="A42" s="209"/>
      <c r="B42" s="91"/>
      <c r="C42" s="15" t="s">
        <v>201</v>
      </c>
      <c r="D42" s="97"/>
      <c r="E42" t="s">
        <v>231</v>
      </c>
      <c r="F42"/>
      <c r="G42">
        <v>319400</v>
      </c>
      <c r="H42" t="s">
        <v>323</v>
      </c>
      <c r="I42" t="s">
        <v>340</v>
      </c>
      <c r="K42" s="65"/>
      <c r="L42" s="65"/>
      <c r="M42" s="39"/>
    </row>
    <row r="43" spans="1:13" s="17" customFormat="1" ht="37.5" x14ac:dyDescent="0.2">
      <c r="A43" s="209"/>
      <c r="B43" s="91"/>
      <c r="C43" s="15" t="s">
        <v>201</v>
      </c>
      <c r="D43" s="97"/>
      <c r="E43" t="s">
        <v>232</v>
      </c>
      <c r="F43"/>
      <c r="G43">
        <v>349400</v>
      </c>
      <c r="H43" t="s">
        <v>320</v>
      </c>
      <c r="I43" t="s">
        <v>336</v>
      </c>
      <c r="K43" s="65"/>
      <c r="L43" s="65"/>
      <c r="M43" s="39"/>
    </row>
    <row r="44" spans="1:13" s="17" customFormat="1" ht="37.5" x14ac:dyDescent="0.2">
      <c r="A44" s="209"/>
      <c r="B44" s="91"/>
      <c r="C44" s="15" t="s">
        <v>201</v>
      </c>
      <c r="D44" s="97"/>
      <c r="E44" t="s">
        <v>233</v>
      </c>
      <c r="F44"/>
      <c r="G44">
        <v>187400</v>
      </c>
      <c r="H44" t="s">
        <v>324</v>
      </c>
      <c r="I44" t="s">
        <v>341</v>
      </c>
      <c r="K44" s="65"/>
      <c r="L44" s="65"/>
      <c r="M44" s="39"/>
    </row>
    <row r="45" spans="1:13" s="17" customFormat="1" ht="37.5" x14ac:dyDescent="0.2">
      <c r="A45" s="209"/>
      <c r="B45" s="91"/>
      <c r="C45" s="15" t="s">
        <v>201</v>
      </c>
      <c r="D45" s="97"/>
      <c r="E45" t="s">
        <v>234</v>
      </c>
      <c r="F45"/>
      <c r="G45">
        <v>87200</v>
      </c>
      <c r="H45" t="s">
        <v>324</v>
      </c>
      <c r="I45" t="s">
        <v>341</v>
      </c>
      <c r="K45" s="65"/>
      <c r="L45" s="65"/>
      <c r="M45" s="39"/>
    </row>
    <row r="46" spans="1:13" s="17" customFormat="1" ht="37.5" x14ac:dyDescent="0.2">
      <c r="A46" s="209"/>
      <c r="B46" s="91"/>
      <c r="C46" s="15" t="s">
        <v>201</v>
      </c>
      <c r="D46" s="97"/>
      <c r="E46" t="s">
        <v>235</v>
      </c>
      <c r="F46"/>
      <c r="G46">
        <v>126600</v>
      </c>
      <c r="H46" t="s">
        <v>321</v>
      </c>
      <c r="I46" t="s">
        <v>338</v>
      </c>
      <c r="K46" s="65"/>
      <c r="L46" s="65"/>
      <c r="M46" s="39"/>
    </row>
    <row r="47" spans="1:13" s="17" customFormat="1" ht="37.5" x14ac:dyDescent="0.2">
      <c r="A47" s="209"/>
      <c r="B47" s="91"/>
      <c r="C47" s="15" t="s">
        <v>201</v>
      </c>
      <c r="D47" s="97"/>
      <c r="E47" t="s">
        <v>236</v>
      </c>
      <c r="F47"/>
      <c r="G47">
        <v>324400</v>
      </c>
      <c r="H47" t="s">
        <v>325</v>
      </c>
      <c r="I47" t="s">
        <v>344</v>
      </c>
      <c r="K47" s="65"/>
      <c r="L47" s="65"/>
      <c r="M47" s="39"/>
    </row>
    <row r="48" spans="1:13" s="17" customFormat="1" ht="37.5" x14ac:dyDescent="0.2">
      <c r="A48" s="209"/>
      <c r="B48" s="91"/>
      <c r="C48" s="15" t="s">
        <v>201</v>
      </c>
      <c r="D48" s="97"/>
      <c r="E48" t="s">
        <v>237</v>
      </c>
      <c r="F48"/>
      <c r="G48">
        <v>169400</v>
      </c>
      <c r="H48" t="s">
        <v>326</v>
      </c>
      <c r="I48" t="s">
        <v>345</v>
      </c>
      <c r="K48" s="65"/>
      <c r="L48" s="65"/>
      <c r="M48" s="39"/>
    </row>
    <row r="49" spans="1:13" s="17" customFormat="1" ht="37.5" x14ac:dyDescent="0.2">
      <c r="A49" s="209"/>
      <c r="B49" s="91"/>
      <c r="C49" s="15" t="s">
        <v>201</v>
      </c>
      <c r="D49" s="97"/>
      <c r="E49" t="s">
        <v>238</v>
      </c>
      <c r="F49"/>
      <c r="G49">
        <v>169400</v>
      </c>
      <c r="H49" t="s">
        <v>326</v>
      </c>
      <c r="I49" t="s">
        <v>345</v>
      </c>
      <c r="K49" s="65"/>
      <c r="L49" s="65"/>
      <c r="M49" s="39"/>
    </row>
    <row r="50" spans="1:13" s="17" customFormat="1" ht="37.5" x14ac:dyDescent="0.2">
      <c r="A50" s="209"/>
      <c r="B50" s="91"/>
      <c r="C50" s="15" t="s">
        <v>201</v>
      </c>
      <c r="D50" s="97"/>
      <c r="E50" t="s">
        <v>239</v>
      </c>
      <c r="F50"/>
      <c r="G50">
        <v>169400</v>
      </c>
      <c r="H50" t="s">
        <v>326</v>
      </c>
      <c r="I50" t="s">
        <v>346</v>
      </c>
      <c r="K50" s="65"/>
      <c r="L50" s="65"/>
      <c r="M50" s="39"/>
    </row>
    <row r="51" spans="1:13" s="17" customFormat="1" ht="37.5" x14ac:dyDescent="0.2">
      <c r="A51" s="209"/>
      <c r="B51" s="91"/>
      <c r="C51" s="15" t="s">
        <v>201</v>
      </c>
      <c r="D51" s="97"/>
      <c r="E51" t="s">
        <v>240</v>
      </c>
      <c r="F51"/>
      <c r="G51">
        <v>169400</v>
      </c>
      <c r="H51" t="s">
        <v>326</v>
      </c>
      <c r="I51" t="s">
        <v>345</v>
      </c>
      <c r="K51" s="65"/>
      <c r="L51" s="65"/>
      <c r="M51" s="39"/>
    </row>
    <row r="52" spans="1:13" s="17" customFormat="1" ht="37.5" x14ac:dyDescent="0.2">
      <c r="A52" s="209"/>
      <c r="B52" s="91"/>
      <c r="C52" s="15" t="s">
        <v>201</v>
      </c>
      <c r="D52" s="97"/>
      <c r="E52" t="s">
        <v>241</v>
      </c>
      <c r="F52"/>
      <c r="G52">
        <v>169400</v>
      </c>
      <c r="H52" t="s">
        <v>326</v>
      </c>
      <c r="I52" t="s">
        <v>345</v>
      </c>
      <c r="K52" s="65"/>
      <c r="L52" s="65"/>
      <c r="M52" s="39"/>
    </row>
    <row r="53" spans="1:13" s="17" customFormat="1" x14ac:dyDescent="0.2">
      <c r="A53" s="202"/>
      <c r="B53" s="91"/>
      <c r="C53" s="15"/>
      <c r="D53" s="97"/>
      <c r="E53"/>
      <c r="F53"/>
      <c r="G53"/>
      <c r="H53" s="29"/>
      <c r="I53" s="29"/>
      <c r="K53" s="65"/>
      <c r="L53" s="65"/>
      <c r="M53" s="39"/>
    </row>
    <row r="54" spans="1:13" s="17" customFormat="1" x14ac:dyDescent="0.2">
      <c r="A54">
        <f>+A14</f>
        <v>2</v>
      </c>
      <c r="B54"/>
      <c r="C54"/>
      <c r="D54"/>
      <c r="E54" t="s">
        <v>36</v>
      </c>
      <c r="F54">
        <f>SUM(F13:F53)</f>
        <v>0</v>
      </c>
      <c r="G54">
        <f>SUM(G13:G53)</f>
        <v>9200200</v>
      </c>
      <c r="H54">
        <f>SUM(H13:H53)</f>
        <v>0</v>
      </c>
      <c r="I54">
        <f>SUM(I13:I53)</f>
        <v>0</v>
      </c>
      <c r="K54" s="65"/>
      <c r="L54" s="65"/>
      <c r="M54" s="39"/>
    </row>
    <row r="55" spans="1:13" s="17" customFormat="1" x14ac:dyDescent="0.2">
      <c r="A55" s="202"/>
      <c r="B55" s="91"/>
      <c r="C55" s="15"/>
      <c r="D55" s="97"/>
      <c r="E55" s="26" t="s">
        <v>8</v>
      </c>
      <c r="F55"/>
      <c r="G55"/>
      <c r="H55" s="29"/>
      <c r="I55" s="29"/>
      <c r="K55" s="65"/>
      <c r="L55" s="65"/>
      <c r="M55" s="39"/>
    </row>
    <row r="56" spans="1:13" s="17" customFormat="1" x14ac:dyDescent="0.2">
      <c r="A56" s="202"/>
      <c r="B56" s="91"/>
      <c r="C56" s="15"/>
      <c r="D56" s="97"/>
      <c r="E56" t="s">
        <v>126</v>
      </c>
      <c r="F56"/>
      <c r="G56"/>
      <c r="H56" s="29"/>
      <c r="I56" s="29"/>
      <c r="K56" s="65"/>
      <c r="L56" s="65"/>
      <c r="M56" s="39"/>
    </row>
    <row r="57" spans="1:13" s="17" customFormat="1" x14ac:dyDescent="0.2">
      <c r="A57" s="202"/>
      <c r="B57" s="91"/>
      <c r="C57" s="15"/>
      <c r="D57" s="101"/>
      <c r="E57" t="s">
        <v>202</v>
      </c>
      <c r="F57"/>
      <c r="G57"/>
      <c r="H57" s="29"/>
      <c r="I57" s="29"/>
      <c r="K57" s="65"/>
      <c r="L57" s="65"/>
      <c r="M57" s="39"/>
    </row>
    <row r="58" spans="1:13" s="17" customFormat="1" ht="37.5" x14ac:dyDescent="0.2">
      <c r="A58" s="209">
        <v>1</v>
      </c>
      <c r="B58" s="91"/>
      <c r="C58" s="15" t="s">
        <v>201</v>
      </c>
      <c r="D58" s="101"/>
      <c r="E58" t="s">
        <v>242</v>
      </c>
      <c r="F58"/>
      <c r="G58">
        <v>79000</v>
      </c>
      <c r="H58" t="s">
        <v>327</v>
      </c>
      <c r="I58" t="s">
        <v>345</v>
      </c>
      <c r="K58" s="65"/>
      <c r="L58" s="65"/>
      <c r="M58" s="39"/>
    </row>
    <row r="59" spans="1:13" s="17" customFormat="1" ht="37.5" x14ac:dyDescent="0.2">
      <c r="A59" s="209">
        <v>2</v>
      </c>
      <c r="B59" s="91"/>
      <c r="C59" s="15" t="s">
        <v>201</v>
      </c>
      <c r="D59" s="101"/>
      <c r="E59" t="s">
        <v>243</v>
      </c>
      <c r="F59"/>
      <c r="G59">
        <v>401900</v>
      </c>
      <c r="H59" t="s">
        <v>328</v>
      </c>
      <c r="I59" t="s">
        <v>345</v>
      </c>
      <c r="K59" s="65"/>
      <c r="L59" s="65"/>
      <c r="M59" s="39"/>
    </row>
    <row r="60" spans="1:13" s="17" customFormat="1" ht="37.5" x14ac:dyDescent="0.2">
      <c r="A60" s="209">
        <v>3</v>
      </c>
      <c r="B60" s="91"/>
      <c r="C60" s="15" t="s">
        <v>201</v>
      </c>
      <c r="D60" s="101"/>
      <c r="E60" t="s">
        <v>244</v>
      </c>
      <c r="F60"/>
      <c r="G60">
        <v>165000</v>
      </c>
      <c r="H60" t="s">
        <v>328</v>
      </c>
      <c r="I60" t="s">
        <v>345</v>
      </c>
      <c r="K60" s="65"/>
      <c r="L60" s="65"/>
      <c r="M60" s="39"/>
    </row>
    <row r="61" spans="1:13" s="17" customFormat="1" ht="37.5" x14ac:dyDescent="0.2">
      <c r="A61" s="209">
        <v>4</v>
      </c>
      <c r="B61" s="91"/>
      <c r="C61" s="15" t="s">
        <v>201</v>
      </c>
      <c r="D61" s="101"/>
      <c r="E61" t="s">
        <v>245</v>
      </c>
      <c r="F61"/>
      <c r="G61">
        <v>120000</v>
      </c>
      <c r="H61" t="s">
        <v>323</v>
      </c>
      <c r="I61" t="s">
        <v>340</v>
      </c>
      <c r="K61" s="65"/>
      <c r="L61" s="65"/>
      <c r="M61" s="39"/>
    </row>
    <row r="62" spans="1:13" s="17" customFormat="1" ht="37.5" x14ac:dyDescent="0.2">
      <c r="A62" s="209">
        <v>5</v>
      </c>
      <c r="B62" s="91"/>
      <c r="C62" s="15" t="s">
        <v>201</v>
      </c>
      <c r="D62" s="101"/>
      <c r="E62" t="s">
        <v>246</v>
      </c>
      <c r="F62"/>
      <c r="G62">
        <v>444000</v>
      </c>
      <c r="H62" t="s">
        <v>323</v>
      </c>
      <c r="I62" t="s">
        <v>340</v>
      </c>
      <c r="K62" s="65"/>
      <c r="L62" s="65"/>
      <c r="M62" s="39"/>
    </row>
    <row r="63" spans="1:13" s="17" customFormat="1" ht="37.5" x14ac:dyDescent="0.2">
      <c r="A63" s="209">
        <v>6</v>
      </c>
      <c r="B63" s="91"/>
      <c r="C63" s="15" t="s">
        <v>201</v>
      </c>
      <c r="D63" s="101"/>
      <c r="E63" t="s">
        <v>247</v>
      </c>
      <c r="F63"/>
      <c r="G63">
        <v>353100</v>
      </c>
      <c r="H63" t="s">
        <v>325</v>
      </c>
      <c r="I63" t="s">
        <v>344</v>
      </c>
      <c r="K63" s="65"/>
      <c r="L63" s="65"/>
      <c r="M63" s="39"/>
    </row>
    <row r="64" spans="1:13" s="17" customFormat="1" ht="37.5" x14ac:dyDescent="0.2">
      <c r="A64" s="209">
        <v>7</v>
      </c>
      <c r="B64" s="91"/>
      <c r="C64" s="15" t="s">
        <v>201</v>
      </c>
      <c r="D64" s="101"/>
      <c r="E64" t="s">
        <v>248</v>
      </c>
      <c r="F64"/>
      <c r="G64">
        <v>285000</v>
      </c>
      <c r="H64" t="s">
        <v>323</v>
      </c>
      <c r="I64" t="s">
        <v>340</v>
      </c>
      <c r="K64" s="65"/>
      <c r="L64" s="65"/>
      <c r="M64" s="39"/>
    </row>
    <row r="65" spans="1:13" s="17" customFormat="1" ht="37.5" x14ac:dyDescent="0.2">
      <c r="A65" s="209">
        <v>8</v>
      </c>
      <c r="B65" s="91"/>
      <c r="C65" s="15" t="s">
        <v>201</v>
      </c>
      <c r="D65" s="101"/>
      <c r="E65" t="s">
        <v>249</v>
      </c>
      <c r="F65"/>
      <c r="G65">
        <v>500000</v>
      </c>
      <c r="H65" t="s">
        <v>323</v>
      </c>
      <c r="I65" t="s">
        <v>340</v>
      </c>
      <c r="K65" s="65"/>
      <c r="L65" s="65"/>
      <c r="M65" s="39"/>
    </row>
    <row r="66" spans="1:13" s="17" customFormat="1" ht="37.5" x14ac:dyDescent="0.2">
      <c r="A66" s="209">
        <v>9</v>
      </c>
      <c r="B66" s="91"/>
      <c r="C66" s="15" t="s">
        <v>201</v>
      </c>
      <c r="D66" s="101"/>
      <c r="E66" t="s">
        <v>250</v>
      </c>
      <c r="F66"/>
      <c r="G66">
        <v>275000</v>
      </c>
      <c r="H66" t="s">
        <v>320</v>
      </c>
      <c r="I66" t="s">
        <v>347</v>
      </c>
      <c r="K66" s="65"/>
      <c r="L66" s="65"/>
      <c r="M66" s="39"/>
    </row>
    <row r="67" spans="1:13" s="17" customFormat="1" ht="37.5" x14ac:dyDescent="0.2">
      <c r="A67" s="209">
        <v>10</v>
      </c>
      <c r="B67" s="91"/>
      <c r="C67" s="15" t="s">
        <v>201</v>
      </c>
      <c r="D67" s="101"/>
      <c r="E67" t="s">
        <v>251</v>
      </c>
      <c r="F67"/>
      <c r="G67">
        <v>541500</v>
      </c>
      <c r="H67" t="s">
        <v>320</v>
      </c>
      <c r="I67" t="s">
        <v>348</v>
      </c>
      <c r="K67" s="65"/>
      <c r="L67" s="65"/>
      <c r="M67" s="39"/>
    </row>
    <row r="68" spans="1:13" s="17" customFormat="1" ht="37.5" x14ac:dyDescent="0.2">
      <c r="A68" s="209">
        <v>11</v>
      </c>
      <c r="B68" s="91"/>
      <c r="C68" s="15" t="s">
        <v>201</v>
      </c>
      <c r="D68" s="101"/>
      <c r="E68" t="s">
        <v>252</v>
      </c>
      <c r="F68"/>
      <c r="G68">
        <v>500000</v>
      </c>
      <c r="H68" t="s">
        <v>323</v>
      </c>
      <c r="I68" t="s">
        <v>340</v>
      </c>
      <c r="K68" s="65"/>
      <c r="L68" s="65"/>
      <c r="M68" s="39"/>
    </row>
    <row r="69" spans="1:13" s="17" customFormat="1" ht="37.5" x14ac:dyDescent="0.2">
      <c r="A69" s="209">
        <v>12</v>
      </c>
      <c r="B69" s="91"/>
      <c r="C69" s="15" t="s">
        <v>201</v>
      </c>
      <c r="D69" s="101"/>
      <c r="E69" t="s">
        <v>253</v>
      </c>
      <c r="F69"/>
      <c r="G69">
        <v>318100</v>
      </c>
      <c r="H69" t="s">
        <v>323</v>
      </c>
      <c r="I69" t="s">
        <v>340</v>
      </c>
      <c r="K69" s="65"/>
      <c r="L69" s="65"/>
      <c r="M69" s="39"/>
    </row>
    <row r="70" spans="1:13" s="17" customFormat="1" ht="37.5" x14ac:dyDescent="0.2">
      <c r="A70" s="209">
        <v>13</v>
      </c>
      <c r="B70" s="91"/>
      <c r="C70" s="15" t="s">
        <v>201</v>
      </c>
      <c r="D70" s="101"/>
      <c r="E70" t="s">
        <v>254</v>
      </c>
      <c r="F70"/>
      <c r="G70">
        <v>318100</v>
      </c>
      <c r="H70" t="s">
        <v>323</v>
      </c>
      <c r="I70" t="s">
        <v>340</v>
      </c>
      <c r="K70" s="65"/>
      <c r="L70" s="65"/>
      <c r="M70" s="39"/>
    </row>
    <row r="71" spans="1:13" s="17" customFormat="1" ht="37.5" x14ac:dyDescent="0.2">
      <c r="A71" s="209">
        <v>14</v>
      </c>
      <c r="B71" s="91"/>
      <c r="C71" s="15" t="s">
        <v>201</v>
      </c>
      <c r="D71" s="101"/>
      <c r="E71" t="s">
        <v>255</v>
      </c>
      <c r="F71"/>
      <c r="G71">
        <v>109000</v>
      </c>
      <c r="H71" t="s">
        <v>320</v>
      </c>
      <c r="I71" t="s">
        <v>336</v>
      </c>
      <c r="K71" s="65"/>
      <c r="L71" s="65"/>
      <c r="M71" s="39"/>
    </row>
    <row r="72" spans="1:13" s="17" customFormat="1" ht="37.5" x14ac:dyDescent="0.2">
      <c r="A72" s="209">
        <v>15</v>
      </c>
      <c r="B72" s="91"/>
      <c r="C72" s="15" t="s">
        <v>201</v>
      </c>
      <c r="D72" s="101"/>
      <c r="E72" t="s">
        <v>256</v>
      </c>
      <c r="F72"/>
      <c r="G72">
        <v>177000</v>
      </c>
      <c r="H72" t="s">
        <v>325</v>
      </c>
      <c r="I72" t="s">
        <v>344</v>
      </c>
      <c r="K72" s="65"/>
      <c r="L72" s="65"/>
      <c r="M72" s="39"/>
    </row>
    <row r="73" spans="1:13" s="17" customFormat="1" ht="37.5" x14ac:dyDescent="0.2">
      <c r="A73" s="209">
        <v>16</v>
      </c>
      <c r="B73" s="91"/>
      <c r="C73" s="15" t="s">
        <v>201</v>
      </c>
      <c r="D73" s="101"/>
      <c r="E73" t="s">
        <v>257</v>
      </c>
      <c r="F73"/>
      <c r="G73">
        <v>500000</v>
      </c>
      <c r="H73" t="s">
        <v>327</v>
      </c>
      <c r="I73" t="s">
        <v>345</v>
      </c>
      <c r="K73" s="65"/>
      <c r="L73" s="65"/>
      <c r="M73" s="39"/>
    </row>
    <row r="74" spans="1:13" s="17" customFormat="1" ht="37.5" x14ac:dyDescent="0.2">
      <c r="A74" s="209">
        <v>17</v>
      </c>
      <c r="B74" s="91"/>
      <c r="C74" s="15" t="s">
        <v>201</v>
      </c>
      <c r="D74" s="101"/>
      <c r="E74" t="s">
        <v>258</v>
      </c>
      <c r="F74"/>
      <c r="G74">
        <v>337000</v>
      </c>
      <c r="H74" t="s">
        <v>327</v>
      </c>
      <c r="I74" t="s">
        <v>345</v>
      </c>
      <c r="K74" s="65"/>
      <c r="L74" s="65"/>
      <c r="M74" s="39"/>
    </row>
    <row r="75" spans="1:13" s="17" customFormat="1" ht="37.5" x14ac:dyDescent="0.2">
      <c r="A75" s="209">
        <v>18</v>
      </c>
      <c r="B75" s="91"/>
      <c r="C75" s="15" t="s">
        <v>201</v>
      </c>
      <c r="D75" s="101"/>
      <c r="E75" t="s">
        <v>259</v>
      </c>
      <c r="F75"/>
      <c r="G75">
        <v>326100</v>
      </c>
      <c r="H75" t="s">
        <v>321</v>
      </c>
      <c r="I75" t="s">
        <v>349</v>
      </c>
      <c r="K75" s="65"/>
      <c r="L75" s="65"/>
      <c r="M75" s="39"/>
    </row>
    <row r="76" spans="1:13" s="17" customFormat="1" ht="37.5" x14ac:dyDescent="0.2">
      <c r="A76" s="209">
        <v>19</v>
      </c>
      <c r="B76" s="91"/>
      <c r="C76" s="15" t="s">
        <v>201</v>
      </c>
      <c r="D76" s="101"/>
      <c r="E76" t="s">
        <v>260</v>
      </c>
      <c r="F76"/>
      <c r="G76">
        <v>274000</v>
      </c>
      <c r="H76" t="s">
        <v>327</v>
      </c>
      <c r="I76" t="s">
        <v>350</v>
      </c>
      <c r="K76" s="65"/>
      <c r="L76" s="65"/>
      <c r="M76" s="39"/>
    </row>
    <row r="77" spans="1:13" s="17" customFormat="1" ht="37.5" x14ac:dyDescent="0.2">
      <c r="A77" s="209">
        <v>20</v>
      </c>
      <c r="B77" s="91"/>
      <c r="C77" s="15" t="s">
        <v>201</v>
      </c>
      <c r="D77" s="101"/>
      <c r="E77" t="s">
        <v>261</v>
      </c>
      <c r="F77"/>
      <c r="G77">
        <v>124000</v>
      </c>
      <c r="H77" t="s">
        <v>325</v>
      </c>
      <c r="I77" t="s">
        <v>344</v>
      </c>
      <c r="K77" s="65"/>
      <c r="L77" s="65"/>
      <c r="M77" s="39"/>
    </row>
    <row r="78" spans="1:13" s="17" customFormat="1" ht="37.5" x14ac:dyDescent="0.2">
      <c r="A78" s="209">
        <v>21</v>
      </c>
      <c r="B78" s="91"/>
      <c r="C78" s="15" t="s">
        <v>201</v>
      </c>
      <c r="D78" s="101"/>
      <c r="E78" t="s">
        <v>262</v>
      </c>
      <c r="F78"/>
      <c r="G78">
        <v>280000</v>
      </c>
      <c r="H78" t="s">
        <v>325</v>
      </c>
      <c r="I78" t="s">
        <v>344</v>
      </c>
      <c r="K78" s="65"/>
      <c r="L78" s="65"/>
      <c r="M78" s="39"/>
    </row>
    <row r="79" spans="1:13" s="17" customFormat="1" ht="37.5" x14ac:dyDescent="0.2">
      <c r="A79" s="209">
        <v>22</v>
      </c>
      <c r="B79" s="91"/>
      <c r="C79" s="15" t="s">
        <v>201</v>
      </c>
      <c r="D79" s="101"/>
      <c r="E79" t="s">
        <v>263</v>
      </c>
      <c r="F79"/>
      <c r="G79">
        <v>261900</v>
      </c>
      <c r="H79" t="s">
        <v>321</v>
      </c>
      <c r="I79" t="s">
        <v>349</v>
      </c>
      <c r="K79" s="65"/>
      <c r="L79" s="65"/>
      <c r="M79" s="39"/>
    </row>
    <row r="80" spans="1:13" s="17" customFormat="1" ht="37.5" x14ac:dyDescent="0.2">
      <c r="A80" s="209">
        <v>23</v>
      </c>
      <c r="B80" s="91"/>
      <c r="C80" s="15" t="s">
        <v>201</v>
      </c>
      <c r="D80" s="101"/>
      <c r="E80" t="s">
        <v>264</v>
      </c>
      <c r="F80"/>
      <c r="G80">
        <v>215000</v>
      </c>
      <c r="H80" t="s">
        <v>325</v>
      </c>
      <c r="I80" t="s">
        <v>344</v>
      </c>
      <c r="K80" s="65"/>
      <c r="L80" s="65"/>
      <c r="M80" s="39"/>
    </row>
    <row r="81" spans="1:13" s="17" customFormat="1" ht="37.5" x14ac:dyDescent="0.2">
      <c r="A81" s="209">
        <v>24</v>
      </c>
      <c r="B81" s="91"/>
      <c r="C81" s="15" t="s">
        <v>201</v>
      </c>
      <c r="D81" s="101"/>
      <c r="E81" t="s">
        <v>265</v>
      </c>
      <c r="F81"/>
      <c r="G81">
        <v>473700</v>
      </c>
      <c r="H81" t="s">
        <v>328</v>
      </c>
      <c r="I81" t="s">
        <v>345</v>
      </c>
      <c r="K81" s="65"/>
      <c r="L81" s="65"/>
      <c r="M81" s="39"/>
    </row>
    <row r="82" spans="1:13" s="17" customFormat="1" ht="37.5" x14ac:dyDescent="0.2">
      <c r="A82" s="209">
        <v>25</v>
      </c>
      <c r="B82" s="91"/>
      <c r="C82" s="15" t="s">
        <v>201</v>
      </c>
      <c r="D82" s="101"/>
      <c r="E82" t="s">
        <v>266</v>
      </c>
      <c r="F82"/>
      <c r="G82">
        <v>600000</v>
      </c>
      <c r="H82" t="s">
        <v>320</v>
      </c>
      <c r="I82" t="s">
        <v>348</v>
      </c>
      <c r="K82" s="65"/>
      <c r="L82" s="65"/>
      <c r="M82" s="39"/>
    </row>
    <row r="83" spans="1:13" s="17" customFormat="1" ht="37.5" x14ac:dyDescent="0.2">
      <c r="A83" s="209">
        <v>26</v>
      </c>
      <c r="B83" s="91"/>
      <c r="C83" s="15" t="s">
        <v>201</v>
      </c>
      <c r="D83" s="101"/>
      <c r="E83" t="s">
        <v>267</v>
      </c>
      <c r="F83"/>
      <c r="G83">
        <v>444300</v>
      </c>
      <c r="H83" t="s">
        <v>323</v>
      </c>
      <c r="I83" t="s">
        <v>340</v>
      </c>
      <c r="K83" s="65"/>
      <c r="L83" s="65"/>
      <c r="M83" s="39"/>
    </row>
    <row r="84" spans="1:13" s="17" customFormat="1" ht="37.5" x14ac:dyDescent="0.2">
      <c r="A84" s="209">
        <v>27</v>
      </c>
      <c r="B84" s="91"/>
      <c r="C84" s="15" t="s">
        <v>201</v>
      </c>
      <c r="D84" s="101"/>
      <c r="E84" t="s">
        <v>268</v>
      </c>
      <c r="F84"/>
      <c r="G84">
        <v>494000</v>
      </c>
      <c r="H84" t="s">
        <v>323</v>
      </c>
      <c r="I84" t="s">
        <v>340</v>
      </c>
      <c r="K84" s="65"/>
      <c r="L84" s="65"/>
      <c r="M84" s="39"/>
    </row>
    <row r="85" spans="1:13" s="17" customFormat="1" ht="37.5" x14ac:dyDescent="0.2">
      <c r="A85" s="209">
        <v>28</v>
      </c>
      <c r="B85" s="91"/>
      <c r="C85" s="15" t="s">
        <v>201</v>
      </c>
      <c r="D85" s="101"/>
      <c r="E85" t="s">
        <v>269</v>
      </c>
      <c r="F85"/>
      <c r="G85">
        <v>185000</v>
      </c>
      <c r="H85" t="s">
        <v>320</v>
      </c>
      <c r="I85" t="s">
        <v>336</v>
      </c>
      <c r="K85" s="65"/>
      <c r="L85" s="65"/>
      <c r="M85" s="39"/>
    </row>
    <row r="86" spans="1:13" s="17" customFormat="1" ht="37.5" x14ac:dyDescent="0.2">
      <c r="A86" s="209">
        <v>29</v>
      </c>
      <c r="B86" s="91"/>
      <c r="C86" s="15" t="s">
        <v>201</v>
      </c>
      <c r="D86" s="101"/>
      <c r="E86" t="s">
        <v>270</v>
      </c>
      <c r="F86"/>
      <c r="G86">
        <v>84000</v>
      </c>
      <c r="H86" t="s">
        <v>325</v>
      </c>
      <c r="I86" t="s">
        <v>344</v>
      </c>
      <c r="K86" s="65"/>
      <c r="L86" s="65"/>
      <c r="M86" s="39"/>
    </row>
    <row r="87" spans="1:13" s="17" customFormat="1" ht="37.5" x14ac:dyDescent="0.2">
      <c r="A87" s="209">
        <v>30</v>
      </c>
      <c r="B87" s="91"/>
      <c r="C87" s="15" t="s">
        <v>201</v>
      </c>
      <c r="D87" s="101"/>
      <c r="E87" t="s">
        <v>271</v>
      </c>
      <c r="F87"/>
      <c r="G87">
        <v>200000</v>
      </c>
      <c r="H87" t="s">
        <v>320</v>
      </c>
      <c r="I87" t="s">
        <v>342</v>
      </c>
      <c r="K87" s="65"/>
      <c r="L87" s="65"/>
      <c r="M87" s="39"/>
    </row>
    <row r="88" spans="1:13" s="17" customFormat="1" ht="37.5" x14ac:dyDescent="0.2">
      <c r="A88" s="209">
        <v>31</v>
      </c>
      <c r="B88" s="91"/>
      <c r="C88" s="15" t="s">
        <v>201</v>
      </c>
      <c r="D88" s="101"/>
      <c r="E88" t="s">
        <v>272</v>
      </c>
      <c r="F88"/>
      <c r="G88">
        <v>300000</v>
      </c>
      <c r="H88" t="s">
        <v>323</v>
      </c>
      <c r="I88" t="s">
        <v>343</v>
      </c>
      <c r="K88" s="65"/>
      <c r="L88" s="65"/>
      <c r="M88" s="39"/>
    </row>
    <row r="89" spans="1:13" s="17" customFormat="1" ht="37.5" x14ac:dyDescent="0.2">
      <c r="A89" s="209">
        <v>32</v>
      </c>
      <c r="B89" s="91"/>
      <c r="C89" s="15" t="s">
        <v>201</v>
      </c>
      <c r="D89" s="101"/>
      <c r="E89" t="s">
        <v>314</v>
      </c>
      <c r="F89"/>
      <c r="G89">
        <v>292000</v>
      </c>
      <c r="H89" t="s">
        <v>327</v>
      </c>
      <c r="I89" t="s">
        <v>345</v>
      </c>
      <c r="K89" s="65"/>
      <c r="L89" s="65"/>
      <c r="M89" s="39"/>
    </row>
    <row r="90" spans="1:13" s="17" customFormat="1" ht="37.5" x14ac:dyDescent="0.2">
      <c r="A90" s="209">
        <v>33</v>
      </c>
      <c r="B90" s="91"/>
      <c r="C90" s="15" t="s">
        <v>201</v>
      </c>
      <c r="D90" s="101"/>
      <c r="E90" t="s">
        <v>273</v>
      </c>
      <c r="F90"/>
      <c r="G90">
        <v>70000</v>
      </c>
      <c r="H90" t="s">
        <v>323</v>
      </c>
      <c r="I90" t="s">
        <v>340</v>
      </c>
      <c r="K90" s="65"/>
      <c r="L90" s="65"/>
      <c r="M90" s="39"/>
    </row>
    <row r="91" spans="1:13" s="17" customFormat="1" ht="37.5" x14ac:dyDescent="0.2">
      <c r="A91" s="209">
        <v>34</v>
      </c>
      <c r="B91" s="91"/>
      <c r="C91" s="15" t="s">
        <v>201</v>
      </c>
      <c r="D91" s="101"/>
      <c r="E91" t="s">
        <v>274</v>
      </c>
      <c r="F91"/>
      <c r="G91">
        <v>1157000</v>
      </c>
      <c r="H91" t="s">
        <v>321</v>
      </c>
      <c r="I91" t="s">
        <v>351</v>
      </c>
      <c r="K91" s="65"/>
      <c r="L91" s="65"/>
      <c r="M91" s="39"/>
    </row>
    <row r="92" spans="1:13" s="17" customFormat="1" ht="37.5" x14ac:dyDescent="0.2">
      <c r="A92" s="209">
        <v>35</v>
      </c>
      <c r="B92" s="91"/>
      <c r="C92" s="15" t="s">
        <v>201</v>
      </c>
      <c r="D92" s="101"/>
      <c r="E92" t="s">
        <v>315</v>
      </c>
      <c r="F92"/>
      <c r="G92">
        <v>581000</v>
      </c>
      <c r="H92" t="s">
        <v>329</v>
      </c>
      <c r="I92" t="s">
        <v>352</v>
      </c>
      <c r="K92" s="65"/>
      <c r="L92" s="65"/>
      <c r="M92" s="39"/>
    </row>
    <row r="93" spans="1:13" s="17" customFormat="1" ht="37.5" x14ac:dyDescent="0.2">
      <c r="A93" s="209">
        <v>36</v>
      </c>
      <c r="B93" s="91"/>
      <c r="C93" s="15" t="s">
        <v>201</v>
      </c>
      <c r="D93" s="101"/>
      <c r="E93" t="s">
        <v>275</v>
      </c>
      <c r="F93"/>
      <c r="G93">
        <v>416000</v>
      </c>
      <c r="H93" t="s">
        <v>328</v>
      </c>
      <c r="I93" t="s">
        <v>345</v>
      </c>
      <c r="K93" s="65"/>
      <c r="L93" s="65"/>
      <c r="M93" s="39"/>
    </row>
    <row r="94" spans="1:13" s="17" customFormat="1" ht="37.5" x14ac:dyDescent="0.2">
      <c r="A94" s="209">
        <v>37</v>
      </c>
      <c r="B94" s="91"/>
      <c r="C94" s="15" t="s">
        <v>201</v>
      </c>
      <c r="D94" s="101"/>
      <c r="E94" t="s">
        <v>276</v>
      </c>
      <c r="F94"/>
      <c r="G94">
        <v>625000</v>
      </c>
      <c r="H94" t="s">
        <v>329</v>
      </c>
      <c r="I94" t="s">
        <v>352</v>
      </c>
      <c r="K94" s="65"/>
      <c r="L94" s="65"/>
      <c r="M94" s="39"/>
    </row>
    <row r="95" spans="1:13" s="17" customFormat="1" ht="37.5" x14ac:dyDescent="0.2">
      <c r="A95" s="209">
        <v>38</v>
      </c>
      <c r="B95" s="91"/>
      <c r="C95" s="15" t="s">
        <v>201</v>
      </c>
      <c r="D95" s="101"/>
      <c r="E95" t="s">
        <v>277</v>
      </c>
      <c r="F95"/>
      <c r="G95">
        <v>70000</v>
      </c>
      <c r="H95" t="s">
        <v>323</v>
      </c>
      <c r="I95" t="s">
        <v>340</v>
      </c>
      <c r="K95" s="65"/>
      <c r="L95" s="65"/>
      <c r="M95" s="39"/>
    </row>
    <row r="96" spans="1:13" s="17" customFormat="1" ht="37.5" x14ac:dyDescent="0.2">
      <c r="A96" s="209">
        <v>39</v>
      </c>
      <c r="B96" s="91"/>
      <c r="C96" s="15" t="s">
        <v>201</v>
      </c>
      <c r="D96" s="101"/>
      <c r="E96" t="s">
        <v>278</v>
      </c>
      <c r="F96"/>
      <c r="G96">
        <v>1663600</v>
      </c>
      <c r="H96" t="s">
        <v>321</v>
      </c>
      <c r="I96" t="s">
        <v>338</v>
      </c>
      <c r="K96" s="65"/>
      <c r="L96" s="65"/>
      <c r="M96" s="39"/>
    </row>
    <row r="97" spans="1:13" s="17" customFormat="1" ht="37.5" x14ac:dyDescent="0.2">
      <c r="A97" s="209">
        <v>40</v>
      </c>
      <c r="B97" s="91"/>
      <c r="C97" s="15" t="s">
        <v>201</v>
      </c>
      <c r="D97" s="101"/>
      <c r="E97" t="s">
        <v>279</v>
      </c>
      <c r="F97"/>
      <c r="G97">
        <v>1925000</v>
      </c>
      <c r="H97" t="s">
        <v>330</v>
      </c>
      <c r="I97" t="s">
        <v>353</v>
      </c>
      <c r="K97" s="65"/>
      <c r="L97" s="65"/>
      <c r="M97" s="39"/>
    </row>
    <row r="98" spans="1:13" s="17" customFormat="1" ht="37.5" x14ac:dyDescent="0.2">
      <c r="A98" s="209">
        <v>41</v>
      </c>
      <c r="B98" s="91"/>
      <c r="C98" s="15" t="s">
        <v>201</v>
      </c>
      <c r="D98" s="101"/>
      <c r="E98" t="s">
        <v>280</v>
      </c>
      <c r="F98"/>
      <c r="G98">
        <v>202000</v>
      </c>
      <c r="H98" t="s">
        <v>327</v>
      </c>
      <c r="I98" t="s">
        <v>345</v>
      </c>
      <c r="K98" s="65"/>
      <c r="L98" s="65"/>
      <c r="M98" s="39"/>
    </row>
    <row r="99" spans="1:13" s="17" customFormat="1" ht="37.5" x14ac:dyDescent="0.2">
      <c r="A99" s="209">
        <v>42</v>
      </c>
      <c r="B99" s="91"/>
      <c r="C99" s="15" t="s">
        <v>201</v>
      </c>
      <c r="D99" s="101"/>
      <c r="E99" t="s">
        <v>281</v>
      </c>
      <c r="F99"/>
      <c r="G99">
        <v>190000</v>
      </c>
      <c r="H99" t="s">
        <v>328</v>
      </c>
      <c r="I99" t="s">
        <v>346</v>
      </c>
      <c r="K99" s="65"/>
      <c r="L99" s="65"/>
      <c r="M99" s="39"/>
    </row>
    <row r="100" spans="1:13" s="17" customFormat="1" ht="37.5" x14ac:dyDescent="0.2">
      <c r="A100" s="209">
        <v>43</v>
      </c>
      <c r="B100" s="91"/>
      <c r="C100" s="15" t="s">
        <v>201</v>
      </c>
      <c r="D100" s="101"/>
      <c r="E100" t="s">
        <v>282</v>
      </c>
      <c r="F100"/>
      <c r="G100">
        <v>435000</v>
      </c>
      <c r="H100" t="s">
        <v>328</v>
      </c>
      <c r="I100" t="s">
        <v>346</v>
      </c>
      <c r="K100" s="65"/>
      <c r="L100" s="65"/>
      <c r="M100" s="39"/>
    </row>
    <row r="101" spans="1:13" s="17" customFormat="1" ht="37.5" x14ac:dyDescent="0.2">
      <c r="A101" s="209">
        <v>44</v>
      </c>
      <c r="B101" s="91"/>
      <c r="C101" s="15" t="s">
        <v>201</v>
      </c>
      <c r="D101" s="101"/>
      <c r="E101" t="s">
        <v>283</v>
      </c>
      <c r="F101"/>
      <c r="G101">
        <v>93700</v>
      </c>
      <c r="H101" t="s">
        <v>328</v>
      </c>
      <c r="I101" t="s">
        <v>346</v>
      </c>
      <c r="K101" s="65"/>
      <c r="L101" s="65"/>
      <c r="M101" s="39"/>
    </row>
    <row r="102" spans="1:13" s="17" customFormat="1" ht="37.5" x14ac:dyDescent="0.2">
      <c r="A102" s="209">
        <v>45</v>
      </c>
      <c r="B102" s="91"/>
      <c r="C102" s="15" t="s">
        <v>201</v>
      </c>
      <c r="D102" s="101"/>
      <c r="E102" t="s">
        <v>284</v>
      </c>
      <c r="F102"/>
      <c r="G102">
        <v>964500</v>
      </c>
      <c r="H102" t="s">
        <v>320</v>
      </c>
      <c r="I102" t="s">
        <v>354</v>
      </c>
      <c r="K102" s="65"/>
      <c r="L102" s="65"/>
      <c r="M102" s="39"/>
    </row>
    <row r="103" spans="1:13" s="17" customFormat="1" ht="37.5" x14ac:dyDescent="0.2">
      <c r="A103" s="209">
        <v>46</v>
      </c>
      <c r="B103" s="91"/>
      <c r="C103" s="15" t="s">
        <v>201</v>
      </c>
      <c r="D103" s="101"/>
      <c r="E103" t="s">
        <v>285</v>
      </c>
      <c r="F103"/>
      <c r="G103">
        <v>86000</v>
      </c>
      <c r="H103" t="s">
        <v>328</v>
      </c>
      <c r="I103" t="s">
        <v>346</v>
      </c>
      <c r="K103" s="65"/>
      <c r="L103" s="65"/>
      <c r="M103" s="39"/>
    </row>
    <row r="104" spans="1:13" s="17" customFormat="1" ht="37.5" x14ac:dyDescent="0.2">
      <c r="A104" s="209">
        <v>47</v>
      </c>
      <c r="B104" s="91"/>
      <c r="C104" s="15" t="s">
        <v>201</v>
      </c>
      <c r="D104" s="101"/>
      <c r="E104" t="s">
        <v>286</v>
      </c>
      <c r="F104"/>
      <c r="G104">
        <v>225000</v>
      </c>
      <c r="H104" t="s">
        <v>328</v>
      </c>
      <c r="I104" t="s">
        <v>346</v>
      </c>
      <c r="K104" s="65"/>
      <c r="L104" s="65"/>
      <c r="M104" s="39"/>
    </row>
    <row r="105" spans="1:13" s="17" customFormat="1" ht="37.5" x14ac:dyDescent="0.2">
      <c r="A105" s="209">
        <v>48</v>
      </c>
      <c r="B105" s="91"/>
      <c r="C105" s="15" t="s">
        <v>201</v>
      </c>
      <c r="D105" s="101"/>
      <c r="E105" t="s">
        <v>287</v>
      </c>
      <c r="F105"/>
      <c r="G105">
        <v>400000</v>
      </c>
      <c r="H105" t="s">
        <v>320</v>
      </c>
      <c r="I105" t="s">
        <v>336</v>
      </c>
      <c r="K105" s="65"/>
      <c r="L105" s="65"/>
      <c r="M105" s="39"/>
    </row>
    <row r="106" spans="1:13" s="17" customFormat="1" ht="37.5" x14ac:dyDescent="0.2">
      <c r="A106" s="209">
        <v>49</v>
      </c>
      <c r="B106" s="91"/>
      <c r="C106" s="15" t="s">
        <v>201</v>
      </c>
      <c r="D106" s="101"/>
      <c r="E106" t="s">
        <v>288</v>
      </c>
      <c r="F106"/>
      <c r="G106">
        <v>388000</v>
      </c>
      <c r="H106" t="s">
        <v>323</v>
      </c>
      <c r="I106" t="s">
        <v>340</v>
      </c>
      <c r="K106" s="65"/>
      <c r="L106" s="65"/>
      <c r="M106" s="39"/>
    </row>
    <row r="107" spans="1:13" s="17" customFormat="1" ht="37.5" x14ac:dyDescent="0.2">
      <c r="A107" s="209">
        <v>50</v>
      </c>
      <c r="B107" s="91"/>
      <c r="C107" s="15" t="s">
        <v>201</v>
      </c>
      <c r="D107" s="101"/>
      <c r="E107" t="s">
        <v>289</v>
      </c>
      <c r="F107"/>
      <c r="G107">
        <v>435000</v>
      </c>
      <c r="H107" t="s">
        <v>325</v>
      </c>
      <c r="I107" t="s">
        <v>344</v>
      </c>
      <c r="K107" s="65"/>
      <c r="L107" s="65"/>
      <c r="M107" s="39"/>
    </row>
    <row r="108" spans="1:13" s="17" customFormat="1" ht="37.5" x14ac:dyDescent="0.2">
      <c r="A108" s="209">
        <v>51</v>
      </c>
      <c r="B108" s="91"/>
      <c r="C108" s="15" t="s">
        <v>201</v>
      </c>
      <c r="D108" s="101"/>
      <c r="E108" t="s">
        <v>290</v>
      </c>
      <c r="F108"/>
      <c r="G108">
        <v>31200</v>
      </c>
      <c r="H108" t="s">
        <v>325</v>
      </c>
      <c r="I108" t="s">
        <v>344</v>
      </c>
      <c r="K108" s="65"/>
      <c r="L108" s="65"/>
      <c r="M108" s="39"/>
    </row>
    <row r="109" spans="1:13" s="17" customFormat="1" ht="37.5" x14ac:dyDescent="0.2">
      <c r="A109" s="209">
        <v>52</v>
      </c>
      <c r="B109" s="91"/>
      <c r="C109" s="15" t="s">
        <v>201</v>
      </c>
      <c r="D109" s="101"/>
      <c r="E109" t="s">
        <v>291</v>
      </c>
      <c r="F109"/>
      <c r="G109">
        <v>19000</v>
      </c>
      <c r="H109" t="s">
        <v>328</v>
      </c>
      <c r="I109" t="s">
        <v>355</v>
      </c>
      <c r="K109" s="65"/>
      <c r="L109" s="65"/>
      <c r="M109" s="39"/>
    </row>
    <row r="110" spans="1:13" s="17" customFormat="1" x14ac:dyDescent="0.2">
      <c r="A110" s="202"/>
      <c r="B110" s="91"/>
      <c r="C110" s="15"/>
      <c r="D110" s="97"/>
      <c r="E110"/>
      <c r="F110"/>
      <c r="G110"/>
      <c r="H110" s="29"/>
      <c r="I110" s="29"/>
      <c r="K110" s="65"/>
      <c r="L110" s="65"/>
      <c r="M110" s="39"/>
    </row>
    <row r="111" spans="1:13" s="17" customFormat="1" ht="21" x14ac:dyDescent="0.2">
      <c r="A111" s="213">
        <f>+A109</f>
        <v>52</v>
      </c>
      <c r="B111"/>
      <c r="C111"/>
      <c r="D111"/>
      <c r="E111" s="214" t="s">
        <v>141</v>
      </c>
      <c r="F111" s="215">
        <f>SUM(F58:F110)</f>
        <v>0</v>
      </c>
      <c r="G111" s="215">
        <f>SUM(G58:G110)</f>
        <v>19954700</v>
      </c>
      <c r="H111" s="215">
        <f>SUM(H58:H110)</f>
        <v>0</v>
      </c>
      <c r="I111" s="215">
        <f>SUM(I58:I110)</f>
        <v>0</v>
      </c>
      <c r="K111" s="65"/>
      <c r="L111" s="65"/>
      <c r="M111" s="39"/>
    </row>
    <row r="112" spans="1:13" s="17" customFormat="1" ht="21" x14ac:dyDescent="0.2">
      <c r="A112" s="202"/>
      <c r="B112" s="91"/>
      <c r="C112" s="15"/>
      <c r="D112" s="97"/>
      <c r="E112" s="105" t="s">
        <v>129</v>
      </c>
      <c r="F112"/>
      <c r="G112"/>
      <c r="H112" s="29"/>
      <c r="I112" s="29"/>
      <c r="K112" s="65"/>
      <c r="L112" s="65"/>
      <c r="M112" s="39"/>
    </row>
    <row r="113" spans="1:52" s="17" customFormat="1" x14ac:dyDescent="0.2">
      <c r="A113" s="202"/>
      <c r="B113" s="91"/>
      <c r="C113" s="15"/>
      <c r="D113" s="101"/>
      <c r="E113" t="s">
        <v>202</v>
      </c>
      <c r="F113"/>
      <c r="G113"/>
      <c r="H113" s="29"/>
      <c r="I113" s="29"/>
      <c r="K113" s="65"/>
      <c r="L113" s="65"/>
      <c r="M113" s="39"/>
    </row>
    <row r="114" spans="1:52" s="17" customFormat="1" ht="37.5" x14ac:dyDescent="0.2">
      <c r="A114" s="209">
        <v>1</v>
      </c>
      <c r="B114" s="91"/>
      <c r="C114" s="15" t="s">
        <v>201</v>
      </c>
      <c r="D114"/>
      <c r="E114" t="s">
        <v>292</v>
      </c>
      <c r="F114"/>
      <c r="G114">
        <v>2209000</v>
      </c>
      <c r="H114" t="s">
        <v>331</v>
      </c>
      <c r="I114" t="s">
        <v>352</v>
      </c>
      <c r="K114" s="65"/>
      <c r="L114" s="65"/>
      <c r="M114" s="39"/>
    </row>
    <row r="115" spans="1:52" s="17" customFormat="1" ht="21" x14ac:dyDescent="0.2">
      <c r="A115" s="202"/>
      <c r="B115" s="91"/>
      <c r="C115" s="15"/>
      <c r="D115" s="101"/>
      <c r="E115" s="124"/>
      <c r="F115" s="171"/>
      <c r="G115" s="171"/>
      <c r="H115" s="29"/>
      <c r="I115" s="29"/>
      <c r="K115" s="65"/>
      <c r="L115" s="65"/>
      <c r="M115" s="39"/>
    </row>
    <row r="116" spans="1:52" s="17" customFormat="1" ht="42" x14ac:dyDescent="0.2">
      <c r="A116" s="213">
        <f>+A114</f>
        <v>1</v>
      </c>
      <c r="B116"/>
      <c r="C116"/>
      <c r="D116"/>
      <c r="E116" s="214" t="s">
        <v>142</v>
      </c>
      <c r="F116" s="215">
        <f>SUM(F114:F115)</f>
        <v>0</v>
      </c>
      <c r="G116" s="215">
        <f>SUM(G114:G115)</f>
        <v>2209000</v>
      </c>
      <c r="H116" s="215">
        <f>SUM(H114:H115)</f>
        <v>0</v>
      </c>
      <c r="I116" s="215">
        <f>SUM(I114:I115)</f>
        <v>0</v>
      </c>
      <c r="K116" s="65"/>
      <c r="L116" s="65"/>
    </row>
    <row r="117" spans="1:52" s="216" customFormat="1" ht="19.5" customHeight="1" thickBot="1" x14ac:dyDescent="0.25">
      <c r="A117" s="217">
        <f>+A116+A111</f>
        <v>53</v>
      </c>
      <c r="B117" s="218"/>
      <c r="C117" s="218"/>
      <c r="D117" s="218"/>
      <c r="E117" s="219" t="s">
        <v>27</v>
      </c>
      <c r="F117" s="220">
        <f t="shared" ref="F117:I118" si="0">+F116</f>
        <v>0</v>
      </c>
      <c r="G117" s="220">
        <f>+G116+G111</f>
        <v>22163700</v>
      </c>
      <c r="H117" s="220">
        <f t="shared" si="0"/>
        <v>0</v>
      </c>
      <c r="I117" s="220">
        <f t="shared" si="0"/>
        <v>0</v>
      </c>
      <c r="J117" s="221"/>
      <c r="K117" s="222"/>
      <c r="L117" s="222"/>
      <c r="M117" s="223"/>
    </row>
    <row r="118" spans="1:52" ht="19.5" thickBot="1" x14ac:dyDescent="0.35">
      <c r="A118" s="168">
        <f>+A117+A54</f>
        <v>55</v>
      </c>
      <c r="B118" s="51"/>
      <c r="C118" s="51"/>
      <c r="D118" s="51"/>
      <c r="E118" s="51" t="s">
        <v>57</v>
      </c>
      <c r="F118" s="58">
        <f t="shared" si="0"/>
        <v>0</v>
      </c>
      <c r="G118" s="58">
        <f>+G117+G54</f>
        <v>31363900</v>
      </c>
      <c r="H118" s="58">
        <f t="shared" si="0"/>
        <v>0</v>
      </c>
      <c r="I118" s="58">
        <f t="shared" si="0"/>
        <v>0</v>
      </c>
      <c r="J118" s="38"/>
      <c r="K118" s="113"/>
      <c r="L118" s="113"/>
      <c r="M118" s="107"/>
      <c r="AT118" s="13"/>
      <c r="AU118" s="13"/>
      <c r="AV118" s="13"/>
      <c r="AW118" s="13"/>
      <c r="AX118" s="13"/>
      <c r="AY118" s="13"/>
      <c r="AZ118" s="13"/>
    </row>
    <row r="119" spans="1:52" s="17" customFormat="1" x14ac:dyDescent="0.2">
      <c r="A119" s="65"/>
      <c r="B119" s="65"/>
      <c r="C119" s="65"/>
      <c r="D119" s="65"/>
      <c r="E119"/>
      <c r="F119" s="99"/>
      <c r="G119" s="99"/>
      <c r="H119"/>
      <c r="I119" s="99"/>
    </row>
    <row r="120" spans="1:52" s="17" customFormat="1" x14ac:dyDescent="0.3">
      <c r="A120" s="65"/>
      <c r="B120" s="65"/>
      <c r="C120" s="65"/>
      <c r="D120" s="65"/>
      <c r="E120"/>
      <c r="F120" s="59"/>
      <c r="G120" s="59"/>
      <c r="H120"/>
      <c r="I120" s="99"/>
      <c r="J120" s="39"/>
      <c r="K120" s="13"/>
      <c r="L120" s="13"/>
      <c r="M120" s="13"/>
    </row>
    <row r="121" spans="1:52" x14ac:dyDescent="0.3">
      <c r="J121" s="38"/>
      <c r="AT121" s="13"/>
      <c r="AU121" s="13"/>
      <c r="AV121" s="13"/>
      <c r="AW121" s="13"/>
      <c r="AX121" s="13"/>
      <c r="AY121" s="13"/>
      <c r="AZ121" s="13"/>
    </row>
    <row r="122" spans="1:52" s="31" customFormat="1" x14ac:dyDescent="0.3">
      <c r="A122"/>
      <c r="B122"/>
      <c r="C122"/>
      <c r="D122"/>
      <c r="F122" s="119"/>
      <c r="G122" s="119"/>
      <c r="H122" s="37"/>
      <c r="I122"/>
      <c r="J122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</row>
    <row r="123" spans="1:52" s="31" customFormat="1" x14ac:dyDescent="0.3">
      <c r="A123"/>
      <c r="B123"/>
      <c r="C123"/>
      <c r="D123"/>
      <c r="F123" s="119"/>
      <c r="G123" s="119"/>
      <c r="H123" s="37"/>
      <c r="I123"/>
      <c r="J123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</row>
    <row r="124" spans="1:52" s="31" customFormat="1" x14ac:dyDescent="0.3">
      <c r="A124"/>
      <c r="B124"/>
      <c r="C124"/>
      <c r="D124"/>
      <c r="F124" s="118"/>
      <c r="G124" s="118"/>
      <c r="H124" s="37"/>
      <c r="I124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</row>
    <row r="125" spans="1:52" s="31" customFormat="1" x14ac:dyDescent="0.3">
      <c r="A125"/>
      <c r="B125"/>
      <c r="C125"/>
      <c r="D125"/>
      <c r="F125" s="119"/>
      <c r="G125" s="119"/>
      <c r="H125" s="37"/>
      <c r="I125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</row>
  </sheetData>
  <mergeCells count="14">
    <mergeCell ref="A1:I1"/>
    <mergeCell ref="A2:I2"/>
    <mergeCell ref="A3:I3"/>
    <mergeCell ref="I5:I7"/>
    <mergeCell ref="F6:F7"/>
    <mergeCell ref="F4:G4"/>
    <mergeCell ref="G6:G7"/>
    <mergeCell ref="E5:E7"/>
    <mergeCell ref="A5:A7"/>
    <mergeCell ref="H5:H7"/>
    <mergeCell ref="C5:C7"/>
    <mergeCell ref="B5:B7"/>
    <mergeCell ref="D5:D7"/>
    <mergeCell ref="F5:G5"/>
  </mergeCells>
  <phoneticPr fontId="3" type="noConversion"/>
  <pageMargins left="0.74803149606299213" right="0.74803149606299213" top="0.51181102362204722" bottom="0.9055118110236221" header="0.31496062992125984" footer="0.51181102362204722"/>
  <pageSetup paperSize="9" scale="72" orientation="landscape" blackAndWhite="1" r:id="rId1"/>
  <headerFooter alignWithMargins="0"/>
  <rowBreaks count="2" manualBreakCount="2">
    <brk id="104" max="8" man="1"/>
    <brk id="114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FFFF00"/>
  </sheetPr>
  <dimension ref="A1:BD37"/>
  <sheetViews>
    <sheetView view="pageBreakPreview" topLeftCell="A4" zoomScaleNormal="100" zoomScaleSheetLayoutView="100" workbookViewId="0">
      <selection activeCell="H13" sqref="H13"/>
    </sheetView>
  </sheetViews>
  <sheetFormatPr defaultRowHeight="18.75" x14ac:dyDescent="0.3"/>
  <cols>
    <col min="1" max="1" width="5.85546875" style="3" customWidth="1"/>
    <col min="2" max="2" width="6.7109375" style="3" customWidth="1"/>
    <col min="3" max="3" width="10.7109375" style="3" customWidth="1"/>
    <col min="4" max="4" width="8.42578125" style="3" customWidth="1"/>
    <col min="5" max="5" width="43" style="1" customWidth="1"/>
    <col min="6" max="6" width="16" style="60" bestFit="1" customWidth="1"/>
    <col min="7" max="7" width="16.85546875" style="35" customWidth="1"/>
    <col min="8" max="8" width="23.42578125" style="35" customWidth="1"/>
    <col min="9" max="9" width="23" style="41" customWidth="1"/>
    <col min="10" max="10" width="19.5703125" style="41" bestFit="1" customWidth="1"/>
    <col min="11" max="11" width="13.5703125" style="41" bestFit="1" customWidth="1"/>
    <col min="12" max="12" width="9.140625" style="41"/>
    <col min="13" max="13" width="14.42578125" style="41" bestFit="1" customWidth="1"/>
    <col min="14" max="14" width="16.5703125" style="2" customWidth="1"/>
    <col min="15" max="47" width="9.140625" style="2"/>
    <col min="48" max="16384" width="9.140625" style="1"/>
  </cols>
  <sheetData>
    <row r="1" spans="1:13" x14ac:dyDescent="0.3">
      <c r="A1" s="314" t="s">
        <v>83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3">
      <c r="A3" s="314" t="e">
        <f>+#REF!</f>
        <v>#REF!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3">
      <c r="A4" s="314" t="s">
        <v>82</v>
      </c>
      <c r="B4" s="314"/>
      <c r="C4" s="314"/>
      <c r="D4" s="314"/>
      <c r="E4" s="314"/>
      <c r="F4" s="314"/>
      <c r="G4" s="314"/>
      <c r="H4" s="314"/>
      <c r="I4" s="314"/>
    </row>
    <row r="5" spans="1:13" x14ac:dyDescent="0.3">
      <c r="A5" s="1"/>
      <c r="B5" s="1"/>
      <c r="C5" s="1"/>
      <c r="D5" s="1"/>
      <c r="F5" s="314"/>
      <c r="G5" s="314"/>
      <c r="H5" s="5"/>
      <c r="K5" s="103"/>
      <c r="L5" s="103"/>
    </row>
    <row r="6" spans="1:13" ht="21.75" customHeight="1" x14ac:dyDescent="0.3">
      <c r="A6" s="314" t="s">
        <v>16</v>
      </c>
      <c r="B6" s="314" t="s">
        <v>17</v>
      </c>
      <c r="C6" s="314" t="s">
        <v>44</v>
      </c>
      <c r="D6" s="314" t="s">
        <v>18</v>
      </c>
      <c r="E6" s="314" t="s">
        <v>26</v>
      </c>
      <c r="F6" s="314" t="s">
        <v>23</v>
      </c>
      <c r="G6" s="314"/>
      <c r="H6" s="314" t="e">
        <f>+#REF!</f>
        <v>#REF!</v>
      </c>
      <c r="I6" s="314" t="e">
        <f>+#REF!</f>
        <v>#REF!</v>
      </c>
      <c r="K6" s="121"/>
      <c r="L6" s="121"/>
      <c r="M6" s="33"/>
    </row>
    <row r="7" spans="1:13" ht="21" customHeight="1" x14ac:dyDescent="0.3">
      <c r="A7" s="314"/>
      <c r="B7" s="314"/>
      <c r="C7" s="314"/>
      <c r="D7" s="314"/>
      <c r="E7" s="314"/>
      <c r="F7" s="314" t="s">
        <v>35</v>
      </c>
      <c r="G7" s="314" t="s">
        <v>198</v>
      </c>
      <c r="H7" s="314"/>
      <c r="I7" s="314"/>
      <c r="K7" s="121"/>
      <c r="L7" s="121"/>
      <c r="M7" s="33"/>
    </row>
    <row r="8" spans="1:13" ht="21" customHeight="1" x14ac:dyDescent="0.3">
      <c r="A8" s="314"/>
      <c r="B8" s="314"/>
      <c r="C8" s="314"/>
      <c r="D8" s="314"/>
      <c r="E8" s="314"/>
      <c r="F8" s="314"/>
      <c r="G8" s="314"/>
      <c r="H8" s="314"/>
      <c r="I8" s="314"/>
      <c r="K8" s="121"/>
      <c r="L8" s="121"/>
      <c r="M8" s="33"/>
    </row>
    <row r="9" spans="1:13" ht="18" customHeight="1" x14ac:dyDescent="0.3">
      <c r="A9" s="314"/>
      <c r="B9" s="314"/>
      <c r="C9" s="314"/>
      <c r="D9" s="314"/>
      <c r="E9" s="314"/>
      <c r="F9" s="314"/>
      <c r="G9" s="314"/>
      <c r="H9" s="314"/>
      <c r="I9" s="314"/>
      <c r="K9" s="121"/>
      <c r="L9" s="121"/>
      <c r="M9" s="33"/>
    </row>
    <row r="10" spans="1:13" x14ac:dyDescent="0.3">
      <c r="A10" s="11"/>
      <c r="B10" s="11"/>
      <c r="C10" s="11"/>
      <c r="D10" s="11"/>
      <c r="E10" s="28" t="s">
        <v>5</v>
      </c>
      <c r="F10" s="54"/>
      <c r="G10" s="34"/>
      <c r="H10" s="34"/>
      <c r="I10" s="42"/>
    </row>
    <row r="11" spans="1:13" s="8" customFormat="1" x14ac:dyDescent="0.2">
      <c r="A11" s="6"/>
      <c r="B11" s="6"/>
      <c r="C11" s="6"/>
      <c r="D11" s="6"/>
      <c r="E11" s="15" t="s">
        <v>30</v>
      </c>
      <c r="F11" s="10"/>
      <c r="G11" s="10"/>
      <c r="H11" s="10"/>
      <c r="I11" s="9"/>
      <c r="J11" s="33"/>
      <c r="K11" s="33"/>
      <c r="L11" s="33"/>
      <c r="M11" s="33"/>
    </row>
    <row r="12" spans="1:13" s="17" customFormat="1" ht="42" x14ac:dyDescent="0.2">
      <c r="A12" s="15"/>
      <c r="B12" s="15"/>
      <c r="C12" s="15"/>
      <c r="D12" s="15"/>
      <c r="E12" s="105" t="s">
        <v>128</v>
      </c>
      <c r="F12" s="29"/>
      <c r="G12" s="29"/>
      <c r="H12" s="29"/>
      <c r="I12" s="16"/>
      <c r="K12" s="65"/>
      <c r="L12" s="65"/>
    </row>
    <row r="13" spans="1:13" s="8" customFormat="1" ht="75" x14ac:dyDescent="0.2">
      <c r="A13" t="s">
        <v>69</v>
      </c>
      <c r="B13" s="6" t="s">
        <v>5</v>
      </c>
      <c r="C13" s="6" t="s">
        <v>86</v>
      </c>
      <c r="D13" s="6" t="s">
        <v>3</v>
      </c>
      <c r="E13" s="53" t="s">
        <v>175</v>
      </c>
      <c r="F13" s="204">
        <v>4680000</v>
      </c>
      <c r="G13" s="10"/>
      <c r="H13" s="7" t="s">
        <v>169</v>
      </c>
      <c r="I13" s="8" t="s">
        <v>189</v>
      </c>
      <c r="J13" s="33"/>
      <c r="K13" s="33"/>
      <c r="L13" s="33"/>
      <c r="M13" s="33"/>
    </row>
    <row r="14" spans="1:13" s="8" customFormat="1" x14ac:dyDescent="0.2">
      <c r="A14" s="86"/>
      <c r="B14" s="62"/>
      <c r="C14" s="73"/>
      <c r="D14" s="6"/>
      <c r="E14" s="53"/>
      <c r="F14" s="10"/>
      <c r="G14" s="10"/>
      <c r="H14" s="10"/>
      <c r="I14" s="10"/>
      <c r="J14" s="33"/>
      <c r="K14" s="33"/>
      <c r="L14" s="33"/>
      <c r="M14" s="33"/>
    </row>
    <row r="15" spans="1:13" s="8" customFormat="1" x14ac:dyDescent="0.2">
      <c r="A15" s="86"/>
      <c r="B15" s="12"/>
      <c r="C15" s="12"/>
      <c r="D15" s="12"/>
      <c r="E15" s="7"/>
      <c r="F15" s="55"/>
      <c r="G15" s="10"/>
      <c r="H15" s="10"/>
      <c r="I15" s="9"/>
      <c r="J15" s="33"/>
      <c r="K15" s="33"/>
      <c r="L15" s="33"/>
      <c r="M15" s="33"/>
    </row>
    <row r="16" spans="1:13" s="13" customFormat="1" ht="19.5" thickBot="1" x14ac:dyDescent="0.35">
      <c r="A16" s="90" t="str">
        <f>+A13</f>
        <v>1</v>
      </c>
      <c r="B16" s="46"/>
      <c r="C16" s="46"/>
      <c r="D16" s="46"/>
      <c r="E16" s="47" t="s">
        <v>36</v>
      </c>
      <c r="F16" s="56">
        <f>SUM(F13:F15)</f>
        <v>4680000</v>
      </c>
      <c r="G16" s="56">
        <f>SUM(G13:G15)</f>
        <v>0</v>
      </c>
      <c r="H16" s="56">
        <f>SUM(H13:H15)</f>
        <v>0</v>
      </c>
      <c r="I16" s="56">
        <f>SUM(I13:I15)</f>
        <v>0</v>
      </c>
      <c r="J16" s="100"/>
      <c r="K16" s="100"/>
      <c r="L16" s="100"/>
      <c r="M16" s="100"/>
    </row>
    <row r="17" spans="1:56" s="24" customFormat="1" ht="19.5" thickBot="1" x14ac:dyDescent="0.35">
      <c r="A17" s="89" t="str">
        <f>+A16</f>
        <v>1</v>
      </c>
      <c r="B17" s="51"/>
      <c r="C17" s="51"/>
      <c r="D17" s="51"/>
      <c r="E17" s="51" t="s">
        <v>62</v>
      </c>
      <c r="F17" s="58">
        <f>+F16</f>
        <v>4680000</v>
      </c>
      <c r="G17" s="52"/>
      <c r="H17" s="52"/>
      <c r="I17" s="52"/>
      <c r="J17" s="100"/>
      <c r="K17" s="41"/>
      <c r="L17" s="41"/>
      <c r="M17" s="4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s="8" customFormat="1" x14ac:dyDescent="0.2">
      <c r="A18" s="14"/>
      <c r="B18" s="14"/>
      <c r="C18" s="14"/>
      <c r="D18" s="14"/>
      <c r="E18" s="27"/>
      <c r="F18" s="33"/>
      <c r="G18" s="18"/>
      <c r="H18" s="18"/>
      <c r="I18" s="33"/>
      <c r="J18" s="33"/>
      <c r="K18" s="33"/>
      <c r="L18" s="33"/>
      <c r="M18" s="33"/>
    </row>
    <row r="19" spans="1:56" s="8" customFormat="1" x14ac:dyDescent="0.3">
      <c r="A19" s="14"/>
      <c r="B19" s="14"/>
      <c r="C19" s="14"/>
      <c r="D19" s="14"/>
      <c r="E19" s="27"/>
      <c r="F19" s="59"/>
      <c r="G19" s="18"/>
      <c r="H19" s="18"/>
      <c r="I19" s="33"/>
      <c r="J19" s="33"/>
      <c r="K19" s="33"/>
      <c r="L19" s="33"/>
      <c r="M19" s="33"/>
    </row>
    <row r="20" spans="1:56" x14ac:dyDescent="0.3">
      <c r="AV20" s="2"/>
      <c r="AW20" s="2"/>
      <c r="AX20" s="2"/>
      <c r="AY20" s="2"/>
      <c r="AZ20" s="2"/>
      <c r="BA20" s="2"/>
      <c r="BB20" s="2"/>
      <c r="BC20" s="2"/>
      <c r="BD20" s="2"/>
    </row>
    <row r="21" spans="1:56" s="21" customFormat="1" x14ac:dyDescent="0.3">
      <c r="A21" s="20"/>
      <c r="B21" s="20"/>
      <c r="C21" s="20"/>
      <c r="D21" s="20"/>
      <c r="E21" s="31"/>
      <c r="F21" s="112"/>
      <c r="G21" s="37"/>
      <c r="H21" s="37"/>
      <c r="I21" s="43"/>
      <c r="J21" s="43"/>
      <c r="K21" s="43"/>
      <c r="L21" s="43"/>
      <c r="M21" s="43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</row>
    <row r="22" spans="1:56" s="21" customFormat="1" x14ac:dyDescent="0.3">
      <c r="A22" s="20"/>
      <c r="B22" s="20"/>
      <c r="C22" s="20"/>
      <c r="D22" s="20"/>
      <c r="F22" s="23"/>
      <c r="G22" s="36"/>
      <c r="H22" s="36"/>
      <c r="I22" s="43"/>
      <c r="J22" s="43"/>
      <c r="K22" s="43"/>
      <c r="L22" s="43"/>
      <c r="M22" s="43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</row>
    <row r="23" spans="1:56" s="21" customFormat="1" x14ac:dyDescent="0.3">
      <c r="A23" s="20"/>
      <c r="B23" s="20"/>
      <c r="C23" s="20"/>
      <c r="D23" s="20"/>
      <c r="F23" s="79"/>
      <c r="G23" s="36"/>
      <c r="H23" s="36"/>
      <c r="I23" s="43"/>
      <c r="J23" s="43"/>
      <c r="K23" s="43"/>
      <c r="L23" s="43"/>
      <c r="M23" s="43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</row>
    <row r="24" spans="1:56" x14ac:dyDescent="0.3">
      <c r="H24" s="96"/>
      <c r="I24" s="96"/>
      <c r="AV24" s="2"/>
      <c r="AW24" s="2"/>
      <c r="AX24" s="2"/>
      <c r="AY24" s="2"/>
      <c r="AZ24" s="2"/>
      <c r="BA24" s="2"/>
      <c r="BB24" s="2"/>
      <c r="BC24" s="2"/>
      <c r="BD24" s="2"/>
    </row>
    <row r="25" spans="1:56" x14ac:dyDescent="0.3">
      <c r="H25" s="96"/>
      <c r="AV25" s="2"/>
      <c r="AW25" s="2"/>
      <c r="AX25" s="2"/>
      <c r="AY25" s="2"/>
      <c r="AZ25" s="2"/>
      <c r="BA25" s="2"/>
      <c r="BB25" s="2"/>
      <c r="BC25" s="2"/>
      <c r="BD25" s="2"/>
    </row>
    <row r="26" spans="1:56" x14ac:dyDescent="0.3">
      <c r="H26" s="96"/>
      <c r="AV26" s="2"/>
      <c r="AW26" s="2"/>
      <c r="AX26" s="2"/>
      <c r="AY26" s="2"/>
      <c r="AZ26" s="2"/>
      <c r="BA26" s="2"/>
      <c r="BB26" s="2"/>
      <c r="BC26" s="2"/>
      <c r="BD26" s="2"/>
    </row>
    <row r="27" spans="1:56" x14ac:dyDescent="0.3">
      <c r="AV27" s="2"/>
      <c r="AW27" s="2"/>
      <c r="AX27" s="2"/>
      <c r="AY27" s="2"/>
      <c r="AZ27" s="2"/>
      <c r="BA27" s="2"/>
      <c r="BB27" s="2"/>
      <c r="BC27" s="2"/>
      <c r="BD27" s="2"/>
    </row>
    <row r="28" spans="1:56" x14ac:dyDescent="0.3">
      <c r="AV28" s="2"/>
      <c r="AW28" s="2"/>
      <c r="AX28" s="2"/>
      <c r="AY28" s="2"/>
      <c r="AZ28" s="2"/>
      <c r="BA28" s="2"/>
      <c r="BB28" s="2"/>
      <c r="BC28" s="2"/>
      <c r="BD28" s="2"/>
    </row>
    <row r="29" spans="1:56" x14ac:dyDescent="0.3">
      <c r="AV29" s="2"/>
      <c r="AW29" s="2"/>
      <c r="AX29" s="2"/>
      <c r="AY29" s="2"/>
      <c r="AZ29" s="2"/>
      <c r="BA29" s="2"/>
      <c r="BB29" s="2"/>
      <c r="BC29" s="2"/>
      <c r="BD29" s="2"/>
    </row>
    <row r="30" spans="1:56" x14ac:dyDescent="0.3">
      <c r="AV30" s="2"/>
      <c r="AW30" s="2"/>
      <c r="AX30" s="2"/>
      <c r="AY30" s="2"/>
      <c r="AZ30" s="2"/>
      <c r="BA30" s="2"/>
      <c r="BB30" s="2"/>
      <c r="BC30" s="2"/>
      <c r="BD30" s="2"/>
    </row>
    <row r="31" spans="1:56" x14ac:dyDescent="0.3">
      <c r="AV31" s="2"/>
      <c r="AW31" s="2"/>
      <c r="AX31" s="2"/>
      <c r="AY31" s="2"/>
      <c r="AZ31" s="2"/>
      <c r="BA31" s="2"/>
      <c r="BB31" s="2"/>
      <c r="BC31" s="2"/>
      <c r="BD31" s="2"/>
    </row>
    <row r="32" spans="1:56" x14ac:dyDescent="0.3">
      <c r="AV32" s="2"/>
      <c r="AW32" s="2"/>
      <c r="AX32" s="2"/>
      <c r="AY32" s="2"/>
      <c r="AZ32" s="2"/>
      <c r="BA32" s="2"/>
      <c r="BB32" s="2"/>
      <c r="BC32" s="2"/>
      <c r="BD32" s="2"/>
    </row>
    <row r="33" spans="48:56" x14ac:dyDescent="0.3">
      <c r="AV33" s="2"/>
      <c r="AW33" s="2"/>
      <c r="AX33" s="2"/>
      <c r="AY33" s="2"/>
      <c r="AZ33" s="2"/>
      <c r="BA33" s="2"/>
      <c r="BB33" s="2"/>
      <c r="BC33" s="2"/>
      <c r="BD33" s="2"/>
    </row>
    <row r="34" spans="48:56" x14ac:dyDescent="0.3">
      <c r="AV34" s="2"/>
      <c r="AW34" s="2"/>
      <c r="AX34" s="2"/>
      <c r="AY34" s="2"/>
      <c r="AZ34" s="2"/>
      <c r="BA34" s="2"/>
      <c r="BB34" s="2"/>
      <c r="BC34" s="2"/>
      <c r="BD34" s="2"/>
    </row>
    <row r="35" spans="48:56" x14ac:dyDescent="0.3">
      <c r="AV35" s="2"/>
      <c r="AW35" s="2"/>
      <c r="AX35" s="2"/>
      <c r="AY35" s="2"/>
      <c r="AZ35" s="2"/>
      <c r="BA35" s="2"/>
      <c r="BB35" s="2"/>
      <c r="BC35" s="2"/>
      <c r="BD35" s="2"/>
    </row>
    <row r="36" spans="48:56" x14ac:dyDescent="0.3">
      <c r="AV36" s="2"/>
      <c r="AW36" s="2"/>
      <c r="AX36" s="2"/>
      <c r="AY36" s="2"/>
      <c r="AZ36" s="2"/>
      <c r="BA36" s="2"/>
      <c r="BB36" s="2"/>
      <c r="BC36" s="2"/>
      <c r="BD36" s="2"/>
    </row>
    <row r="37" spans="48:56" x14ac:dyDescent="0.3">
      <c r="AV37" s="2"/>
      <c r="AW37" s="2"/>
      <c r="AX37" s="2"/>
      <c r="AY37" s="2"/>
      <c r="AZ37" s="2"/>
      <c r="BA37" s="2"/>
      <c r="BB37" s="2"/>
      <c r="BC37" s="2"/>
      <c r="BD37" s="2"/>
    </row>
  </sheetData>
  <mergeCells count="15">
    <mergeCell ref="F6:G6"/>
    <mergeCell ref="G7:G9"/>
    <mergeCell ref="H6:H9"/>
    <mergeCell ref="I6:I9"/>
    <mergeCell ref="F7:F9"/>
    <mergeCell ref="A6:A9"/>
    <mergeCell ref="B6:B9"/>
    <mergeCell ref="C6:C9"/>
    <mergeCell ref="D6:D9"/>
    <mergeCell ref="E6:E9"/>
    <mergeCell ref="A1:I1"/>
    <mergeCell ref="A2:I2"/>
    <mergeCell ref="A3:I3"/>
    <mergeCell ref="A4:I4"/>
    <mergeCell ref="F5:G5"/>
  </mergeCells>
  <pageMargins left="0.70866141732283472" right="0.70866141732283472" top="0.59055118110236227" bottom="0.19685039370078741" header="0.31496062992125984" footer="0.31496062992125984"/>
  <pageSetup paperSize="9" scale="78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</sheetPr>
  <dimension ref="A1:BO58"/>
  <sheetViews>
    <sheetView view="pageBreakPreview" zoomScale="70" zoomScaleNormal="100" zoomScaleSheetLayoutView="70" workbookViewId="0">
      <pane ySplit="7" topLeftCell="A8" activePane="bottomLeft" state="frozen"/>
      <selection activeCell="B59" sqref="B59:I59"/>
      <selection pane="bottomLeft" activeCell="B59" sqref="B59:I59"/>
    </sheetView>
  </sheetViews>
  <sheetFormatPr defaultRowHeight="12.75" x14ac:dyDescent="0.2"/>
  <cols>
    <col min="1" max="1" width="5.5703125" customWidth="1"/>
    <col min="2" max="2" width="6.7109375" customWidth="1"/>
    <col min="3" max="3" width="7.42578125" customWidth="1"/>
    <col min="4" max="4" width="8.42578125" customWidth="1"/>
    <col min="5" max="5" width="59.42578125" customWidth="1"/>
    <col min="6" max="6" width="17.42578125" customWidth="1"/>
    <col min="7" max="7" width="18.28515625" customWidth="1"/>
    <col min="8" max="8" width="28.42578125" customWidth="1"/>
    <col min="9" max="9" width="27.57031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9</v>
      </c>
    </row>
    <row r="9" spans="1:13" ht="18.75" x14ac:dyDescent="0.3">
      <c r="A9" s="174"/>
      <c r="B9" s="175"/>
      <c r="C9" s="175"/>
      <c r="D9" s="175"/>
      <c r="E9" s="15" t="s">
        <v>30</v>
      </c>
    </row>
    <row r="10" spans="1:13" ht="18.75" x14ac:dyDescent="0.3">
      <c r="A10" s="174"/>
      <c r="B10" s="175"/>
      <c r="C10" s="175"/>
      <c r="D10" s="175"/>
      <c r="E10" s="165" t="s">
        <v>1228</v>
      </c>
    </row>
    <row r="11" spans="1:13" x14ac:dyDescent="0.2">
      <c r="A11">
        <v>1</v>
      </c>
      <c r="B11" t="s">
        <v>1230</v>
      </c>
      <c r="C11" t="s">
        <v>1231</v>
      </c>
      <c r="D11" t="s">
        <v>1230</v>
      </c>
      <c r="E11" t="s">
        <v>1232</v>
      </c>
      <c r="F11">
        <v>2656800</v>
      </c>
      <c r="I11" t="s">
        <v>1957</v>
      </c>
    </row>
    <row r="14" spans="1:13" x14ac:dyDescent="0.2">
      <c r="A14">
        <f>+A11</f>
        <v>1</v>
      </c>
      <c r="E14" t="s">
        <v>36</v>
      </c>
      <c r="F14">
        <f>SUM(F11:F13)</f>
        <v>2656800</v>
      </c>
    </row>
    <row r="15" spans="1:13" s="191" customFormat="1" ht="18.75" x14ac:dyDescent="0.2">
      <c r="A15" s="200"/>
      <c r="B15" s="199"/>
      <c r="C15" s="199"/>
      <c r="D15" s="199"/>
      <c r="E15" s="201" t="s">
        <v>8</v>
      </c>
      <c r="F15"/>
      <c r="G15"/>
      <c r="H15"/>
      <c r="I15"/>
    </row>
    <row r="16" spans="1:13" s="191" customFormat="1" ht="18.75" x14ac:dyDescent="0.2">
      <c r="A16" s="199"/>
      <c r="B16" s="199"/>
      <c r="C16" s="199"/>
      <c r="D16" s="199"/>
      <c r="E16" s="165" t="s">
        <v>1228</v>
      </c>
      <c r="F16"/>
      <c r="G16"/>
      <c r="H16"/>
      <c r="I16"/>
      <c r="K16" s="192"/>
      <c r="L16" s="192"/>
    </row>
    <row r="17" spans="1:9" x14ac:dyDescent="0.2">
      <c r="A17">
        <v>1</v>
      </c>
      <c r="B17" t="s">
        <v>9</v>
      </c>
      <c r="C17" t="s">
        <v>1175</v>
      </c>
      <c r="D17" t="s">
        <v>9</v>
      </c>
      <c r="E17" t="s">
        <v>373</v>
      </c>
      <c r="F17">
        <v>1000000</v>
      </c>
      <c r="I17" t="s">
        <v>1958</v>
      </c>
    </row>
    <row r="18" spans="1:9" ht="58.5" customHeight="1" x14ac:dyDescent="0.2">
      <c r="A18">
        <v>2</v>
      </c>
      <c r="B18" t="s">
        <v>9</v>
      </c>
      <c r="C18" t="s">
        <v>1163</v>
      </c>
      <c r="D18" t="s">
        <v>9</v>
      </c>
      <c r="E18" t="s">
        <v>374</v>
      </c>
      <c r="F18">
        <v>571900</v>
      </c>
      <c r="I18" t="s">
        <v>1957</v>
      </c>
    </row>
    <row r="19" spans="1:9" x14ac:dyDescent="0.2">
      <c r="A19">
        <v>3</v>
      </c>
      <c r="B19" t="s">
        <v>9</v>
      </c>
      <c r="C19" t="s">
        <v>1163</v>
      </c>
      <c r="D19" t="s">
        <v>9</v>
      </c>
      <c r="E19" t="s">
        <v>377</v>
      </c>
      <c r="F19">
        <v>8614900</v>
      </c>
      <c r="I19" t="s">
        <v>1959</v>
      </c>
    </row>
    <row r="20" spans="1:9" x14ac:dyDescent="0.2">
      <c r="A20">
        <v>4</v>
      </c>
      <c r="B20" t="s">
        <v>9</v>
      </c>
      <c r="C20" t="s">
        <v>1163</v>
      </c>
      <c r="D20" t="s">
        <v>9</v>
      </c>
      <c r="E20" t="s">
        <v>378</v>
      </c>
      <c r="F20">
        <v>3140200</v>
      </c>
      <c r="I20" t="s">
        <v>1960</v>
      </c>
    </row>
    <row r="21" spans="1:9" x14ac:dyDescent="0.2">
      <c r="A21">
        <v>5</v>
      </c>
      <c r="B21" t="s">
        <v>9</v>
      </c>
      <c r="C21" t="s">
        <v>1163</v>
      </c>
      <c r="D21" t="s">
        <v>9</v>
      </c>
      <c r="E21" t="s">
        <v>379</v>
      </c>
      <c r="F21">
        <v>20574100</v>
      </c>
      <c r="I21" t="s">
        <v>1961</v>
      </c>
    </row>
    <row r="22" spans="1:9" x14ac:dyDescent="0.2">
      <c r="A22">
        <v>6</v>
      </c>
      <c r="B22" t="s">
        <v>9</v>
      </c>
      <c r="C22" t="s">
        <v>1163</v>
      </c>
      <c r="D22" t="s">
        <v>9</v>
      </c>
      <c r="E22" t="s">
        <v>380</v>
      </c>
      <c r="F22">
        <v>20502900</v>
      </c>
      <c r="I22" t="s">
        <v>1962</v>
      </c>
    </row>
    <row r="23" spans="1:9" x14ac:dyDescent="0.2">
      <c r="A23">
        <v>7</v>
      </c>
      <c r="B23" t="s">
        <v>9</v>
      </c>
      <c r="C23" t="s">
        <v>1163</v>
      </c>
      <c r="D23" t="s">
        <v>9</v>
      </c>
      <c r="E23" t="s">
        <v>381</v>
      </c>
      <c r="F23">
        <v>12384900</v>
      </c>
      <c r="I23" t="s">
        <v>1961</v>
      </c>
    </row>
    <row r="24" spans="1:9" x14ac:dyDescent="0.2">
      <c r="A24">
        <v>8</v>
      </c>
      <c r="B24" t="s">
        <v>9</v>
      </c>
      <c r="C24" t="s">
        <v>1163</v>
      </c>
      <c r="D24" t="s">
        <v>9</v>
      </c>
      <c r="E24" t="s">
        <v>382</v>
      </c>
      <c r="F24">
        <v>12384900</v>
      </c>
      <c r="I24" t="s">
        <v>1961</v>
      </c>
    </row>
    <row r="25" spans="1:9" x14ac:dyDescent="0.2">
      <c r="A25">
        <v>9</v>
      </c>
      <c r="B25" t="s">
        <v>1399</v>
      </c>
      <c r="C25" t="s">
        <v>1175</v>
      </c>
      <c r="D25" t="s">
        <v>1399</v>
      </c>
      <c r="E25" t="s">
        <v>383</v>
      </c>
      <c r="F25">
        <v>22374000</v>
      </c>
      <c r="I25" t="s">
        <v>1962</v>
      </c>
    </row>
    <row r="26" spans="1:9" x14ac:dyDescent="0.2">
      <c r="A26">
        <v>10</v>
      </c>
      <c r="B26" t="s">
        <v>1399</v>
      </c>
      <c r="C26" t="s">
        <v>1175</v>
      </c>
      <c r="D26" t="s">
        <v>1399</v>
      </c>
      <c r="E26" t="s">
        <v>384</v>
      </c>
      <c r="F26">
        <v>22225500</v>
      </c>
      <c r="I26" t="s">
        <v>1963</v>
      </c>
    </row>
    <row r="27" spans="1:9" x14ac:dyDescent="0.2">
      <c r="A27">
        <v>11</v>
      </c>
      <c r="B27" t="s">
        <v>1399</v>
      </c>
      <c r="C27" t="s">
        <v>1175</v>
      </c>
      <c r="D27" t="s">
        <v>1399</v>
      </c>
      <c r="E27" t="s">
        <v>385</v>
      </c>
      <c r="F27">
        <v>4405500</v>
      </c>
      <c r="I27" t="s">
        <v>1957</v>
      </c>
    </row>
    <row r="28" spans="1:9" x14ac:dyDescent="0.2">
      <c r="A28">
        <v>12</v>
      </c>
      <c r="B28" t="s">
        <v>9</v>
      </c>
      <c r="C28" t="s">
        <v>1175</v>
      </c>
      <c r="D28" t="s">
        <v>9</v>
      </c>
      <c r="E28" t="s">
        <v>386</v>
      </c>
      <c r="F28">
        <v>8514000</v>
      </c>
      <c r="I28" t="s">
        <v>1958</v>
      </c>
    </row>
    <row r="29" spans="1:9" x14ac:dyDescent="0.2">
      <c r="A29">
        <v>13</v>
      </c>
      <c r="B29" t="s">
        <v>9</v>
      </c>
      <c r="C29" t="s">
        <v>1175</v>
      </c>
      <c r="D29" t="s">
        <v>9</v>
      </c>
      <c r="E29" t="s">
        <v>387</v>
      </c>
      <c r="F29">
        <v>8514000</v>
      </c>
      <c r="I29" t="s">
        <v>1958</v>
      </c>
    </row>
    <row r="30" spans="1:9" x14ac:dyDescent="0.2">
      <c r="A30">
        <v>14</v>
      </c>
      <c r="B30" t="s">
        <v>9</v>
      </c>
      <c r="C30" t="s">
        <v>1175</v>
      </c>
      <c r="D30" t="s">
        <v>9</v>
      </c>
      <c r="E30" t="s">
        <v>388</v>
      </c>
      <c r="F30">
        <v>5286100</v>
      </c>
      <c r="I30" t="s">
        <v>1964</v>
      </c>
    </row>
    <row r="31" spans="1:9" x14ac:dyDescent="0.2">
      <c r="A31">
        <v>15</v>
      </c>
      <c r="B31" t="s">
        <v>9</v>
      </c>
      <c r="C31" t="s">
        <v>1175</v>
      </c>
      <c r="D31" t="s">
        <v>9</v>
      </c>
      <c r="E31" t="s">
        <v>389</v>
      </c>
      <c r="F31">
        <v>11038500</v>
      </c>
      <c r="I31" t="s">
        <v>1965</v>
      </c>
    </row>
    <row r="32" spans="1:9" x14ac:dyDescent="0.2">
      <c r="A32">
        <v>16</v>
      </c>
      <c r="B32" t="s">
        <v>9</v>
      </c>
      <c r="C32" t="s">
        <v>1175</v>
      </c>
      <c r="D32" t="s">
        <v>9</v>
      </c>
      <c r="E32" t="s">
        <v>390</v>
      </c>
      <c r="F32">
        <v>2861100</v>
      </c>
      <c r="I32" t="s">
        <v>1966</v>
      </c>
    </row>
    <row r="33" spans="1:13" x14ac:dyDescent="0.2">
      <c r="A33">
        <v>17</v>
      </c>
      <c r="B33" t="s">
        <v>9</v>
      </c>
      <c r="C33" t="s">
        <v>1175</v>
      </c>
      <c r="D33" t="s">
        <v>9</v>
      </c>
      <c r="E33" t="s">
        <v>391</v>
      </c>
      <c r="F33">
        <v>4257000</v>
      </c>
      <c r="I33" t="s">
        <v>1958</v>
      </c>
    </row>
    <row r="34" spans="1:13" x14ac:dyDescent="0.2">
      <c r="A34">
        <v>18</v>
      </c>
      <c r="B34" t="s">
        <v>1400</v>
      </c>
      <c r="C34" t="s">
        <v>1175</v>
      </c>
      <c r="D34" t="s">
        <v>1400</v>
      </c>
      <c r="E34" t="s">
        <v>392</v>
      </c>
      <c r="F34">
        <v>3217500</v>
      </c>
      <c r="I34" t="s">
        <v>1965</v>
      </c>
    </row>
    <row r="35" spans="1:13" x14ac:dyDescent="0.2">
      <c r="A35">
        <v>19</v>
      </c>
      <c r="B35" t="s">
        <v>1400</v>
      </c>
      <c r="C35" t="s">
        <v>1175</v>
      </c>
      <c r="D35" t="s">
        <v>1400</v>
      </c>
      <c r="E35" t="s">
        <v>393</v>
      </c>
      <c r="F35">
        <v>21780000</v>
      </c>
      <c r="I35" t="s">
        <v>1959</v>
      </c>
    </row>
    <row r="36" spans="1:13" x14ac:dyDescent="0.2">
      <c r="A36">
        <v>20</v>
      </c>
      <c r="B36" t="s">
        <v>9</v>
      </c>
      <c r="C36" t="s">
        <v>1175</v>
      </c>
      <c r="D36" t="s">
        <v>9</v>
      </c>
      <c r="E36" t="s">
        <v>394</v>
      </c>
      <c r="F36">
        <v>3000000</v>
      </c>
      <c r="I36" t="s">
        <v>1967</v>
      </c>
    </row>
    <row r="37" spans="1:13" x14ac:dyDescent="0.2">
      <c r="A37">
        <v>21</v>
      </c>
      <c r="B37" t="s">
        <v>9</v>
      </c>
      <c r="C37" t="s">
        <v>1175</v>
      </c>
      <c r="D37" t="s">
        <v>9</v>
      </c>
      <c r="E37" t="s">
        <v>395</v>
      </c>
      <c r="F37">
        <v>2100000</v>
      </c>
      <c r="I37" t="s">
        <v>1967</v>
      </c>
    </row>
    <row r="38" spans="1:13" x14ac:dyDescent="0.2">
      <c r="A38">
        <v>22</v>
      </c>
      <c r="B38" t="s">
        <v>9</v>
      </c>
      <c r="C38" t="s">
        <v>1175</v>
      </c>
      <c r="D38" t="s">
        <v>9</v>
      </c>
      <c r="E38" t="s">
        <v>396</v>
      </c>
      <c r="F38">
        <v>5000000</v>
      </c>
      <c r="I38" t="s">
        <v>1968</v>
      </c>
    </row>
    <row r="39" spans="1:13" x14ac:dyDescent="0.2">
      <c r="A39">
        <v>23</v>
      </c>
      <c r="B39" t="s">
        <v>9</v>
      </c>
      <c r="C39" t="s">
        <v>1175</v>
      </c>
      <c r="D39" t="s">
        <v>9</v>
      </c>
      <c r="E39" t="s">
        <v>397</v>
      </c>
      <c r="F39">
        <v>23317900</v>
      </c>
      <c r="I39" t="s">
        <v>1961</v>
      </c>
    </row>
    <row r="40" spans="1:13" x14ac:dyDescent="0.2">
      <c r="A40">
        <v>24</v>
      </c>
      <c r="B40" t="s">
        <v>9</v>
      </c>
      <c r="C40" t="s">
        <v>1168</v>
      </c>
      <c r="D40" t="s">
        <v>9</v>
      </c>
      <c r="E40" t="s">
        <v>398</v>
      </c>
      <c r="F40">
        <v>5150000</v>
      </c>
      <c r="I40" t="s">
        <v>1959</v>
      </c>
    </row>
    <row r="41" spans="1:13" ht="90.75" customHeight="1" x14ac:dyDescent="0.2">
      <c r="A41">
        <v>25</v>
      </c>
      <c r="B41" t="s">
        <v>9</v>
      </c>
      <c r="C41" t="s">
        <v>1163</v>
      </c>
      <c r="D41" t="s">
        <v>9</v>
      </c>
      <c r="E41" t="s">
        <v>399</v>
      </c>
      <c r="F41">
        <v>9185300</v>
      </c>
      <c r="I41" t="s">
        <v>1959</v>
      </c>
    </row>
    <row r="43" spans="1:13" s="193" customFormat="1" ht="18.75" x14ac:dyDescent="0.2">
      <c r="A43">
        <f>+A41</f>
        <v>25</v>
      </c>
      <c r="B43"/>
      <c r="C43"/>
      <c r="D43"/>
      <c r="E43" t="s">
        <v>1173</v>
      </c>
      <c r="F43">
        <f>SUM(F17:F41)</f>
        <v>241400200</v>
      </c>
      <c r="G43">
        <f>SUM(G41:G41)</f>
        <v>0</v>
      </c>
      <c r="H43"/>
      <c r="I43"/>
      <c r="J43"/>
      <c r="M43"/>
    </row>
    <row r="44" spans="1:13" s="193" customFormat="1" ht="18.75" x14ac:dyDescent="0.2">
      <c r="A44"/>
      <c r="B44"/>
      <c r="C44"/>
      <c r="D44"/>
      <c r="E44" t="s">
        <v>1229</v>
      </c>
      <c r="F44"/>
      <c r="G44"/>
      <c r="H44"/>
      <c r="I44"/>
      <c r="J44"/>
      <c r="M44"/>
    </row>
    <row r="46" spans="1:13" ht="21" x14ac:dyDescent="0.35">
      <c r="A46" t="s">
        <v>69</v>
      </c>
      <c r="B46" t="s">
        <v>9</v>
      </c>
      <c r="C46" t="s">
        <v>1163</v>
      </c>
      <c r="D46" t="s">
        <v>9</v>
      </c>
      <c r="E46" t="s">
        <v>375</v>
      </c>
      <c r="F46">
        <v>13097700</v>
      </c>
      <c r="I46" t="s">
        <v>2234</v>
      </c>
    </row>
    <row r="47" spans="1:13" ht="21" x14ac:dyDescent="0.35">
      <c r="A47" t="s">
        <v>70</v>
      </c>
      <c r="B47" t="s">
        <v>9</v>
      </c>
      <c r="C47" t="s">
        <v>1163</v>
      </c>
      <c r="D47" t="s">
        <v>9</v>
      </c>
      <c r="E47" t="s">
        <v>376</v>
      </c>
      <c r="F47">
        <v>9355500</v>
      </c>
      <c r="I47" t="s">
        <v>2234</v>
      </c>
    </row>
    <row r="48" spans="1:13" s="193" customFormat="1" ht="21" x14ac:dyDescent="0.2">
      <c r="A48"/>
      <c r="B48"/>
      <c r="C48" s="124"/>
      <c r="D48" s="15"/>
      <c r="E48"/>
      <c r="F48"/>
      <c r="G48"/>
      <c r="H48"/>
      <c r="I48"/>
      <c r="J48"/>
      <c r="M48"/>
    </row>
    <row r="49" spans="1:67" x14ac:dyDescent="0.2">
      <c r="A49" t="str">
        <f>+A47</f>
        <v>2</v>
      </c>
      <c r="E49" t="s">
        <v>1386</v>
      </c>
      <c r="F49">
        <f>SUM(F45:F48)</f>
        <v>22453200</v>
      </c>
    </row>
    <row r="50" spans="1:67" s="192" customFormat="1" ht="18.75" x14ac:dyDescent="0.2">
      <c r="A50">
        <f>+A49+A43</f>
        <v>27</v>
      </c>
      <c r="B50"/>
      <c r="C50"/>
      <c r="D50"/>
      <c r="E50" t="s">
        <v>27</v>
      </c>
      <c r="F50">
        <f>+F49+F43</f>
        <v>263853400</v>
      </c>
      <c r="G50"/>
      <c r="H50"/>
      <c r="I50"/>
      <c r="J50" s="194"/>
      <c r="K50"/>
      <c r="L50"/>
      <c r="M50"/>
    </row>
    <row r="51" spans="1:67" ht="18.75" x14ac:dyDescent="0.3">
      <c r="A51">
        <f>+A50+A14</f>
        <v>28</v>
      </c>
      <c r="E51" t="s">
        <v>55</v>
      </c>
      <c r="F51">
        <f>+F50+F14</f>
        <v>266510200</v>
      </c>
      <c r="J51" s="190"/>
    </row>
    <row r="52" spans="1:67" s="191" customFormat="1" ht="18.75" x14ac:dyDescent="0.2">
      <c r="A52"/>
      <c r="B52" s="192"/>
      <c r="C52" s="192"/>
      <c r="D52" s="192"/>
      <c r="E52"/>
      <c r="F52"/>
      <c r="G52"/>
      <c r="H52"/>
      <c r="I52"/>
    </row>
    <row r="53" spans="1:67" s="191" customFormat="1" ht="18.75" x14ac:dyDescent="0.2">
      <c r="A53"/>
      <c r="B53" s="192"/>
      <c r="C53" s="192"/>
      <c r="D53" s="192"/>
      <c r="E53"/>
      <c r="F53"/>
      <c r="G53"/>
      <c r="H53"/>
      <c r="I53"/>
      <c r="J53"/>
      <c r="K53"/>
    </row>
    <row r="54" spans="1:67" ht="18.75" x14ac:dyDescent="0.3">
      <c r="J54" s="190"/>
    </row>
    <row r="55" spans="1:67" s="198" customFormat="1" ht="18.75" x14ac:dyDescent="0.3">
      <c r="A55"/>
      <c r="B55"/>
      <c r="C55"/>
      <c r="D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</row>
    <row r="56" spans="1:67" s="198" customFormat="1" ht="18.75" x14ac:dyDescent="0.3">
      <c r="A56"/>
      <c r="B56"/>
      <c r="C56"/>
      <c r="D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</row>
    <row r="57" spans="1:67" s="198" customFormat="1" ht="18.75" x14ac:dyDescent="0.3">
      <c r="A57"/>
      <c r="B57"/>
      <c r="C57"/>
      <c r="D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</row>
    <row r="58" spans="1:67" s="198" customFormat="1" ht="18.75" x14ac:dyDescent="0.3">
      <c r="A58"/>
      <c r="B58"/>
      <c r="C58"/>
      <c r="D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</row>
  </sheetData>
  <autoFilter ref="A8:BO52"/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  <rowBreaks count="2" manualBreakCount="2">
    <brk id="39" max="7" man="1"/>
    <brk id="46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rgb="FFFF0000"/>
  </sheetPr>
  <dimension ref="A1:I19"/>
  <sheetViews>
    <sheetView view="pageBreakPreview" zoomScale="70" zoomScaleNormal="100" zoomScaleSheetLayoutView="70" workbookViewId="0">
      <selection activeCell="M15" sqref="M15"/>
    </sheetView>
  </sheetViews>
  <sheetFormatPr defaultRowHeight="12.75" x14ac:dyDescent="0.2"/>
  <cols>
    <col min="1" max="1" width="5.28515625" bestFit="1" customWidth="1"/>
    <col min="2" max="2" width="6.28515625" customWidth="1"/>
    <col min="3" max="3" width="5.7109375" customWidth="1"/>
    <col min="4" max="4" width="8.42578125" customWidth="1"/>
    <col min="5" max="5" width="67.28515625" customWidth="1"/>
    <col min="6" max="6" width="21.28515625" customWidth="1"/>
    <col min="7" max="7" width="18.7109375" customWidth="1"/>
    <col min="8" max="8" width="36.140625" customWidth="1"/>
    <col min="9" max="9" width="26.42578125" customWidth="1"/>
  </cols>
  <sheetData>
    <row r="1" spans="1:9" x14ac:dyDescent="0.2">
      <c r="A1" s="314" t="s">
        <v>83</v>
      </c>
      <c r="B1" s="314"/>
      <c r="C1" s="314"/>
      <c r="D1" s="314"/>
      <c r="E1" s="314"/>
      <c r="F1" s="314"/>
      <c r="G1" s="314"/>
      <c r="H1" s="314"/>
      <c r="I1" s="314"/>
    </row>
    <row r="2" spans="1:9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9" x14ac:dyDescent="0.2">
      <c r="A3" s="314" t="e">
        <f>+#REF!</f>
        <v>#REF!</v>
      </c>
      <c r="B3" s="314"/>
      <c r="C3" s="314"/>
      <c r="D3" s="314"/>
      <c r="E3" s="314"/>
      <c r="F3" s="314"/>
      <c r="G3" s="314"/>
      <c r="H3" s="314"/>
      <c r="I3" s="314"/>
    </row>
    <row r="4" spans="1:9" x14ac:dyDescent="0.2">
      <c r="F4" s="314"/>
      <c r="G4" s="314"/>
    </row>
    <row r="5" spans="1:9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e">
        <f>+#REF!</f>
        <v>#REF!</v>
      </c>
      <c r="I5" s="314" t="e">
        <f>+#REF!</f>
        <v>#REF!</v>
      </c>
    </row>
    <row r="6" spans="1:9" ht="25.5" customHeight="1" x14ac:dyDescent="0.2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</row>
    <row r="7" spans="1:9" ht="12.7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</row>
    <row r="8" spans="1:9" ht="39" customHeight="1" x14ac:dyDescent="0.2">
      <c r="A8" s="314"/>
      <c r="B8" s="314"/>
      <c r="C8" s="314"/>
      <c r="D8" s="314"/>
      <c r="E8" s="314"/>
      <c r="F8" s="314"/>
      <c r="G8" s="314"/>
      <c r="H8" s="314"/>
      <c r="I8" s="314"/>
    </row>
    <row r="9" spans="1:9" x14ac:dyDescent="0.2">
      <c r="E9" t="s">
        <v>150</v>
      </c>
    </row>
    <row r="10" spans="1:9" ht="21" x14ac:dyDescent="0.2">
      <c r="A10" s="124"/>
      <c r="B10" s="124"/>
      <c r="C10" s="124"/>
      <c r="D10" s="124"/>
      <c r="E10" t="s">
        <v>8</v>
      </c>
    </row>
    <row r="11" spans="1:9" ht="21" x14ac:dyDescent="0.2">
      <c r="B11" s="124"/>
      <c r="C11" s="124"/>
      <c r="D11" s="124"/>
      <c r="E11" s="104" t="s">
        <v>126</v>
      </c>
    </row>
    <row r="12" spans="1:9" ht="58.5" customHeight="1" x14ac:dyDescent="0.2">
      <c r="B12" s="124"/>
      <c r="C12" s="124"/>
      <c r="D12" s="124"/>
      <c r="E12" t="s">
        <v>202</v>
      </c>
    </row>
    <row r="13" spans="1:9" ht="42" x14ac:dyDescent="0.2">
      <c r="A13" t="s">
        <v>69</v>
      </c>
      <c r="B13" s="124"/>
      <c r="C13" s="124" t="s">
        <v>201</v>
      </c>
      <c r="D13" s="124"/>
      <c r="E13" t="s">
        <v>310</v>
      </c>
      <c r="G13">
        <v>548000</v>
      </c>
      <c r="H13" t="s">
        <v>333</v>
      </c>
      <c r="I13" t="s">
        <v>356</v>
      </c>
    </row>
    <row r="14" spans="1:9" ht="42" x14ac:dyDescent="0.2">
      <c r="A14" t="s">
        <v>70</v>
      </c>
      <c r="B14" s="124"/>
      <c r="C14" s="124" t="s">
        <v>201</v>
      </c>
      <c r="D14" s="124"/>
      <c r="E14" t="s">
        <v>311</v>
      </c>
      <c r="G14">
        <v>1000000</v>
      </c>
      <c r="H14" t="s">
        <v>334</v>
      </c>
      <c r="I14" t="s">
        <v>357</v>
      </c>
    </row>
    <row r="15" spans="1:9" ht="42" x14ac:dyDescent="0.2">
      <c r="A15" t="s">
        <v>71</v>
      </c>
      <c r="B15" s="124"/>
      <c r="C15" s="124" t="s">
        <v>201</v>
      </c>
      <c r="D15" s="124"/>
      <c r="E15" t="s">
        <v>312</v>
      </c>
      <c r="G15">
        <v>792500</v>
      </c>
      <c r="H15" t="s">
        <v>334</v>
      </c>
      <c r="I15" t="s">
        <v>358</v>
      </c>
    </row>
    <row r="18" spans="1:9" ht="13.5" thickBot="1" x14ac:dyDescent="0.25">
      <c r="A18" t="str">
        <f>+A15</f>
        <v>3</v>
      </c>
      <c r="E18" t="s">
        <v>27</v>
      </c>
      <c r="F18">
        <f>SUM(F13:F15)</f>
        <v>0</v>
      </c>
      <c r="G18">
        <f>SUM(G13:G15)</f>
        <v>2340500</v>
      </c>
      <c r="H18">
        <f>SUM(H13:H15)</f>
        <v>0</v>
      </c>
      <c r="I18">
        <f>SUM(I13:I15)</f>
        <v>0</v>
      </c>
    </row>
    <row r="19" spans="1:9" ht="13.5" thickBot="1" x14ac:dyDescent="0.25">
      <c r="A19" t="str">
        <f>+A18</f>
        <v>3</v>
      </c>
      <c r="E19" t="s">
        <v>151</v>
      </c>
      <c r="F19">
        <f>+F18</f>
        <v>0</v>
      </c>
      <c r="G19">
        <f>+G18</f>
        <v>2340500</v>
      </c>
      <c r="H19">
        <f>+H18</f>
        <v>0</v>
      </c>
      <c r="I19">
        <f>+I18</f>
        <v>0</v>
      </c>
    </row>
  </sheetData>
  <mergeCells count="14">
    <mergeCell ref="H5:H8"/>
    <mergeCell ref="I5:I8"/>
    <mergeCell ref="F6:F8"/>
    <mergeCell ref="G6:G8"/>
    <mergeCell ref="A1:I1"/>
    <mergeCell ref="A2:I2"/>
    <mergeCell ref="A3:I3"/>
    <mergeCell ref="F4:G4"/>
    <mergeCell ref="A5:A8"/>
    <mergeCell ref="B5:B8"/>
    <mergeCell ref="C5:C8"/>
    <mergeCell ref="D5:D8"/>
    <mergeCell ref="E5:E8"/>
    <mergeCell ref="F5:G5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rgb="FF7030A0"/>
  </sheetPr>
  <dimension ref="A1:AZ31"/>
  <sheetViews>
    <sheetView view="pageBreakPreview" topLeftCell="A16" zoomScale="80" zoomScaleNormal="100" zoomScaleSheetLayoutView="80" workbookViewId="0">
      <selection activeCell="E10" sqref="E10"/>
    </sheetView>
  </sheetViews>
  <sheetFormatPr defaultRowHeight="18.75" x14ac:dyDescent="0.3"/>
  <cols>
    <col min="1" max="1" width="5.85546875" customWidth="1"/>
    <col min="2" max="2" width="6.7109375" customWidth="1"/>
    <col min="3" max="3" width="10.7109375" customWidth="1"/>
    <col min="4" max="4" width="8.42578125" customWidth="1"/>
    <col min="5" max="5" width="42.140625" customWidth="1"/>
    <col min="6" max="6" width="16" bestFit="1" customWidth="1"/>
    <col min="7" max="7" width="16.85546875" customWidth="1"/>
    <col min="8" max="8" width="31.85546875" customWidth="1"/>
    <col min="9" max="9" width="38.5703125" style="100" customWidth="1"/>
    <col min="10" max="10" width="19.5703125" style="100" bestFit="1" customWidth="1"/>
    <col min="11" max="11" width="13.5703125" style="100" bestFit="1" customWidth="1"/>
    <col min="12" max="12" width="9.140625" style="100"/>
    <col min="13" max="13" width="14.42578125" style="100" bestFit="1" customWidth="1"/>
    <col min="14" max="14" width="16.5703125" style="13" customWidth="1"/>
    <col min="15" max="47" width="9.140625" style="13"/>
  </cols>
  <sheetData>
    <row r="1" spans="1:13" x14ac:dyDescent="0.3">
      <c r="A1" s="314" t="s">
        <v>83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3">
      <c r="A3" s="314" t="e">
        <f>+#REF!</f>
        <v>#REF!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3">
      <c r="A4" s="314" t="s">
        <v>82</v>
      </c>
      <c r="B4" s="314"/>
      <c r="C4" s="314"/>
      <c r="D4" s="314"/>
      <c r="E4" s="314"/>
      <c r="F4" s="314"/>
      <c r="G4" s="314"/>
      <c r="H4" s="314"/>
      <c r="I4" s="314"/>
    </row>
    <row r="5" spans="1:13" x14ac:dyDescent="0.3">
      <c r="F5" s="314"/>
      <c r="G5" s="314"/>
      <c r="H5" s="59"/>
      <c r="K5" s="107"/>
      <c r="L5" s="107"/>
    </row>
    <row r="6" spans="1:13" ht="21.75" customHeight="1" x14ac:dyDescent="0.3">
      <c r="A6" s="314" t="s">
        <v>16</v>
      </c>
      <c r="B6" s="314" t="s">
        <v>17</v>
      </c>
      <c r="C6" s="314" t="s">
        <v>44</v>
      </c>
      <c r="D6" s="314" t="s">
        <v>18</v>
      </c>
      <c r="E6" s="314" t="s">
        <v>26</v>
      </c>
      <c r="F6" s="314" t="s">
        <v>23</v>
      </c>
      <c r="G6" s="314"/>
      <c r="H6" s="314" t="e">
        <f>+#REF!</f>
        <v>#REF!</v>
      </c>
      <c r="I6" s="314" t="e">
        <f>+#REF!</f>
        <v>#REF!</v>
      </c>
      <c r="K6"/>
      <c r="L6"/>
      <c r="M6" s="99"/>
    </row>
    <row r="7" spans="1:13" ht="21" customHeight="1" x14ac:dyDescent="0.3">
      <c r="A7" s="314"/>
      <c r="B7" s="314"/>
      <c r="C7" s="314"/>
      <c r="D7" s="314"/>
      <c r="E7" s="314"/>
      <c r="F7" s="314" t="s">
        <v>35</v>
      </c>
      <c r="G7" s="314" t="s">
        <v>198</v>
      </c>
      <c r="H7" s="314"/>
      <c r="I7" s="314"/>
      <c r="K7"/>
      <c r="L7"/>
      <c r="M7" s="99"/>
    </row>
    <row r="8" spans="1:13" ht="21" customHeight="1" x14ac:dyDescent="0.3">
      <c r="A8" s="314"/>
      <c r="B8" s="314"/>
      <c r="C8" s="314"/>
      <c r="D8" s="314"/>
      <c r="E8" s="314"/>
      <c r="F8" s="314"/>
      <c r="G8" s="314"/>
      <c r="H8" s="314"/>
      <c r="I8" s="314"/>
      <c r="K8"/>
      <c r="L8"/>
      <c r="M8" s="99"/>
    </row>
    <row r="9" spans="1:13" x14ac:dyDescent="0.3">
      <c r="A9" s="314"/>
      <c r="B9" s="314"/>
      <c r="C9" s="314"/>
      <c r="D9" s="314"/>
      <c r="E9" s="314"/>
      <c r="F9" s="314"/>
      <c r="G9" s="314"/>
      <c r="H9" s="314"/>
      <c r="I9" s="314"/>
      <c r="K9"/>
      <c r="L9"/>
      <c r="M9" s="99"/>
    </row>
    <row r="10" spans="1:13" x14ac:dyDescent="0.3">
      <c r="A10" s="11"/>
      <c r="B10" s="11"/>
      <c r="C10" s="11"/>
      <c r="D10" s="11"/>
      <c r="E10" s="28" t="s">
        <v>14</v>
      </c>
      <c r="F10" s="54"/>
      <c r="G10" s="34"/>
      <c r="H10" s="34"/>
      <c r="I10"/>
    </row>
    <row r="11" spans="1:13" s="17" customFormat="1" x14ac:dyDescent="0.2">
      <c r="A11" s="15"/>
      <c r="B11" s="15"/>
      <c r="C11" s="15"/>
      <c r="D11" s="15"/>
      <c r="E11" s="15" t="s">
        <v>30</v>
      </c>
      <c r="F11" s="29"/>
      <c r="G11" s="29"/>
      <c r="H11" s="29"/>
      <c r="I11" s="16"/>
      <c r="J11" s="99"/>
      <c r="K11" s="99"/>
      <c r="L11" s="99"/>
      <c r="M11" s="99"/>
    </row>
    <row r="12" spans="1:13" s="17" customFormat="1" ht="42" x14ac:dyDescent="0.2">
      <c r="A12" s="15"/>
      <c r="B12" s="15"/>
      <c r="C12" s="15"/>
      <c r="D12" s="15"/>
      <c r="E12" s="105" t="s">
        <v>128</v>
      </c>
      <c r="F12" s="29"/>
      <c r="G12" s="29"/>
      <c r="H12" s="29"/>
      <c r="I12" s="16"/>
      <c r="K12" s="65"/>
      <c r="L12" s="65"/>
    </row>
    <row r="13" spans="1:13" s="17" customFormat="1" ht="75" x14ac:dyDescent="0.2">
      <c r="A13" s="87" t="s">
        <v>69</v>
      </c>
      <c r="B13" s="15" t="s">
        <v>14</v>
      </c>
      <c r="C13" s="101" t="s">
        <v>88</v>
      </c>
      <c r="D13" s="15" t="s">
        <v>119</v>
      </c>
      <c r="E13" s="92" t="s">
        <v>93</v>
      </c>
      <c r="F13" s="29">
        <v>16602700</v>
      </c>
      <c r="G13" s="29"/>
      <c r="H13" s="173" t="s">
        <v>332</v>
      </c>
      <c r="I13" t="s">
        <v>359</v>
      </c>
      <c r="J13" s="99"/>
      <c r="K13" s="99"/>
      <c r="L13" s="99"/>
      <c r="M13" s="99"/>
    </row>
    <row r="14" spans="1:13" s="17" customFormat="1" ht="56.25" x14ac:dyDescent="0.2">
      <c r="A14" s="87" t="s">
        <v>70</v>
      </c>
      <c r="B14" s="15" t="s">
        <v>14</v>
      </c>
      <c r="C14" s="101" t="s">
        <v>88</v>
      </c>
      <c r="D14" s="15" t="s">
        <v>120</v>
      </c>
      <c r="E14" s="92" t="s">
        <v>94</v>
      </c>
      <c r="F14" s="29">
        <v>19226900</v>
      </c>
      <c r="G14" s="29"/>
      <c r="H14" s="173" t="s">
        <v>332</v>
      </c>
      <c r="I14" t="s">
        <v>359</v>
      </c>
      <c r="J14" s="99"/>
      <c r="K14" s="99"/>
      <c r="L14" s="99"/>
      <c r="M14" s="99"/>
    </row>
    <row r="15" spans="1:13" s="17" customFormat="1" ht="131.25" x14ac:dyDescent="0.2">
      <c r="A15" s="87" t="s">
        <v>71</v>
      </c>
      <c r="B15" s="15" t="s">
        <v>14</v>
      </c>
      <c r="C15" s="101" t="s">
        <v>88</v>
      </c>
      <c r="D15" s="15" t="s">
        <v>121</v>
      </c>
      <c r="E15" s="92" t="s">
        <v>95</v>
      </c>
      <c r="F15" s="29">
        <v>19796100</v>
      </c>
      <c r="G15" s="29"/>
      <c r="H15" s="173" t="s">
        <v>332</v>
      </c>
      <c r="I15" s="173" t="s">
        <v>360</v>
      </c>
      <c r="J15" s="99"/>
      <c r="K15" s="99"/>
      <c r="L15" s="99"/>
      <c r="M15" s="99"/>
    </row>
    <row r="16" spans="1:13" s="17" customFormat="1" ht="56.25" x14ac:dyDescent="0.2">
      <c r="A16" s="87" t="s">
        <v>72</v>
      </c>
      <c r="B16" s="15" t="s">
        <v>14</v>
      </c>
      <c r="C16" s="101" t="s">
        <v>88</v>
      </c>
      <c r="D16" s="15" t="s">
        <v>122</v>
      </c>
      <c r="E16" s="92" t="s">
        <v>96</v>
      </c>
      <c r="F16" s="29">
        <v>14845000</v>
      </c>
      <c r="G16" s="29"/>
      <c r="H16" s="173" t="s">
        <v>332</v>
      </c>
      <c r="I16" t="s">
        <v>359</v>
      </c>
      <c r="J16" s="99"/>
      <c r="K16" s="99"/>
      <c r="L16" s="99"/>
      <c r="M16" s="99"/>
    </row>
    <row r="17" spans="1:52" s="17" customFormat="1" x14ac:dyDescent="0.2">
      <c r="A17" s="87"/>
      <c r="B17" s="101"/>
      <c r="C17" s="91"/>
      <c r="D17" s="15"/>
      <c r="E17" s="92"/>
      <c r="F17" s="29"/>
      <c r="G17" s="29"/>
      <c r="H17" s="29"/>
      <c r="I17" s="16"/>
      <c r="J17" s="99"/>
      <c r="K17" s="99"/>
      <c r="L17" s="99"/>
      <c r="M17" s="99"/>
    </row>
    <row r="18" spans="1:52" s="17" customFormat="1" x14ac:dyDescent="0.2">
      <c r="A18" s="87"/>
      <c r="B18" s="203"/>
      <c r="C18" s="203"/>
      <c r="D18" s="203"/>
      <c r="E18" s="173"/>
      <c r="F18" s="170"/>
      <c r="G18" s="29"/>
      <c r="H18" s="29"/>
      <c r="I18" s="16"/>
      <c r="J18" s="99"/>
      <c r="K18" s="99"/>
      <c r="L18" s="99"/>
      <c r="M18" s="99"/>
    </row>
    <row r="19" spans="1:52" s="13" customFormat="1" ht="19.5" thickBot="1" x14ac:dyDescent="0.35">
      <c r="A19" s="90" t="str">
        <f>+A16</f>
        <v>4</v>
      </c>
      <c r="B19" s="46"/>
      <c r="C19" s="46"/>
      <c r="D19" s="46"/>
      <c r="E19" s="47" t="s">
        <v>36</v>
      </c>
      <c r="F19" s="56">
        <f>SUM(F13:F18)</f>
        <v>70470700</v>
      </c>
      <c r="G19" s="56">
        <f>SUM(G13:G18)</f>
        <v>0</v>
      </c>
      <c r="H19" s="56">
        <f>SUM(H13:H18)</f>
        <v>0</v>
      </c>
      <c r="I19" s="56">
        <f>SUM(I13:I18)</f>
        <v>0</v>
      </c>
      <c r="J19" s="100"/>
      <c r="K19" s="100"/>
      <c r="L19" s="100"/>
      <c r="M19" s="100"/>
    </row>
    <row r="20" spans="1:52" ht="19.5" thickBot="1" x14ac:dyDescent="0.35">
      <c r="A20" s="89" t="str">
        <f>+A19</f>
        <v>4</v>
      </c>
      <c r="B20" s="51"/>
      <c r="C20" s="51"/>
      <c r="D20" s="51"/>
      <c r="E20" s="51" t="s">
        <v>65</v>
      </c>
      <c r="F20" s="58">
        <f>+F19</f>
        <v>70470700</v>
      </c>
      <c r="G20" s="58">
        <f>+G19</f>
        <v>0</v>
      </c>
      <c r="H20" s="58">
        <f>+H19</f>
        <v>0</v>
      </c>
      <c r="I20" s="58">
        <f>+I19</f>
        <v>0</v>
      </c>
      <c r="AV20" s="13"/>
      <c r="AW20" s="13"/>
      <c r="AX20" s="13"/>
      <c r="AY20" s="13"/>
      <c r="AZ20" s="13"/>
    </row>
    <row r="21" spans="1:52" s="17" customFormat="1" x14ac:dyDescent="0.2">
      <c r="A21" s="65"/>
      <c r="B21" s="65"/>
      <c r="C21" s="65"/>
      <c r="D21" s="65"/>
      <c r="E21"/>
      <c r="F21" s="99"/>
      <c r="G21"/>
      <c r="H21"/>
      <c r="I21" s="99"/>
      <c r="J21" s="99"/>
      <c r="K21" s="99"/>
      <c r="L21" s="99"/>
      <c r="M21" s="99"/>
    </row>
    <row r="22" spans="1:52" x14ac:dyDescent="0.3">
      <c r="AV22" s="13"/>
      <c r="AW22" s="13"/>
      <c r="AX22" s="13"/>
      <c r="AY22" s="13"/>
      <c r="AZ22" s="13"/>
    </row>
    <row r="23" spans="1:52" x14ac:dyDescent="0.3">
      <c r="AV23" s="13"/>
      <c r="AW23" s="13"/>
      <c r="AX23" s="13"/>
      <c r="AY23" s="13"/>
      <c r="AZ23" s="13"/>
    </row>
    <row r="24" spans="1:52" x14ac:dyDescent="0.3">
      <c r="AV24" s="13"/>
      <c r="AW24" s="13"/>
      <c r="AX24" s="13"/>
      <c r="AY24" s="13"/>
      <c r="AZ24" s="13"/>
    </row>
    <row r="25" spans="1:52" x14ac:dyDescent="0.3">
      <c r="AV25" s="13"/>
      <c r="AW25" s="13"/>
      <c r="AX25" s="13"/>
      <c r="AY25" s="13"/>
      <c r="AZ25" s="13"/>
    </row>
    <row r="26" spans="1:52" x14ac:dyDescent="0.3">
      <c r="AV26" s="13"/>
      <c r="AW26" s="13"/>
      <c r="AX26" s="13"/>
      <c r="AY26" s="13"/>
      <c r="AZ26" s="13"/>
    </row>
    <row r="27" spans="1:52" x14ac:dyDescent="0.3">
      <c r="AV27" s="13"/>
      <c r="AW27" s="13"/>
      <c r="AX27" s="13"/>
      <c r="AY27" s="13"/>
      <c r="AZ27" s="13"/>
    </row>
    <row r="28" spans="1:52" x14ac:dyDescent="0.3">
      <c r="AV28" s="13"/>
      <c r="AW28" s="13"/>
      <c r="AX28" s="13"/>
      <c r="AY28" s="13"/>
      <c r="AZ28" s="13"/>
    </row>
    <row r="29" spans="1:52" x14ac:dyDescent="0.3">
      <c r="AV29" s="13"/>
      <c r="AW29" s="13"/>
      <c r="AX29" s="13"/>
      <c r="AY29" s="13"/>
      <c r="AZ29" s="13"/>
    </row>
    <row r="30" spans="1:52" x14ac:dyDescent="0.3">
      <c r="AV30" s="13"/>
      <c r="AW30" s="13"/>
      <c r="AX30" s="13"/>
      <c r="AY30" s="13"/>
      <c r="AZ30" s="13"/>
    </row>
    <row r="31" spans="1:52" x14ac:dyDescent="0.3">
      <c r="AV31" s="13"/>
      <c r="AW31" s="13"/>
      <c r="AX31" s="13"/>
      <c r="AY31" s="13"/>
      <c r="AZ31" s="13"/>
    </row>
  </sheetData>
  <mergeCells count="15">
    <mergeCell ref="F6:G6"/>
    <mergeCell ref="G7:G9"/>
    <mergeCell ref="H6:H9"/>
    <mergeCell ref="I6:I9"/>
    <mergeCell ref="F7:F9"/>
    <mergeCell ref="A6:A9"/>
    <mergeCell ref="B6:B9"/>
    <mergeCell ref="C6:C9"/>
    <mergeCell ref="D6:D9"/>
    <mergeCell ref="E6:E9"/>
    <mergeCell ref="A1:I1"/>
    <mergeCell ref="A2:I2"/>
    <mergeCell ref="A3:I3"/>
    <mergeCell ref="A4:I4"/>
    <mergeCell ref="F5:G5"/>
  </mergeCells>
  <pageMargins left="0.70866141732283472" right="0.70866141732283472" top="0.59055118110236227" bottom="0.19685039370078741" header="0.31496062992125984" footer="0.31496062992125984"/>
  <pageSetup paperSize="9" scale="75" orientation="landscape" blackAndWhite="1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L57"/>
  <sheetViews>
    <sheetView view="pageBreakPreview" zoomScaleNormal="100" zoomScaleSheetLayoutView="100" workbookViewId="0">
      <selection activeCell="G12" sqref="G12"/>
    </sheetView>
  </sheetViews>
  <sheetFormatPr defaultRowHeight="18.75" x14ac:dyDescent="0.3"/>
  <cols>
    <col min="1" max="1" width="5.7109375" style="3" customWidth="1"/>
    <col min="2" max="3" width="6.7109375" style="3" customWidth="1"/>
    <col min="4" max="4" width="8.42578125" style="3" customWidth="1"/>
    <col min="5" max="5" width="43" style="1" customWidth="1"/>
    <col min="6" max="6" width="13.5703125" style="60" bestFit="1" customWidth="1"/>
    <col min="7" max="7" width="13.85546875" style="35" customWidth="1"/>
    <col min="8" max="8" width="14.7109375" style="35" customWidth="1"/>
    <col min="9" max="9" width="14.7109375" style="41" customWidth="1"/>
    <col min="10" max="11" width="9.140625" style="2"/>
    <col min="12" max="12" width="14.7109375" style="2" bestFit="1" customWidth="1"/>
    <col min="13" max="42" width="9.140625" style="2"/>
    <col min="43" max="16384" width="9.140625" style="1"/>
  </cols>
  <sheetData>
    <row r="1" spans="1:64" x14ac:dyDescent="0.3">
      <c r="A1" s="314" t="s">
        <v>196</v>
      </c>
      <c r="B1" s="314"/>
      <c r="C1" s="314"/>
      <c r="D1" s="314"/>
      <c r="E1" s="314"/>
      <c r="F1" s="314"/>
      <c r="G1" s="314"/>
      <c r="H1" s="314"/>
      <c r="I1" s="314"/>
    </row>
    <row r="2" spans="1:64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64" x14ac:dyDescent="0.3">
      <c r="A3" s="314" t="e">
        <f>+#REF!</f>
        <v>#REF!</v>
      </c>
      <c r="B3" s="314"/>
      <c r="C3" s="314"/>
      <c r="D3" s="314"/>
      <c r="E3" s="314"/>
      <c r="F3" s="314"/>
      <c r="G3" s="314"/>
      <c r="H3" s="314"/>
      <c r="I3" s="314"/>
    </row>
    <row r="4" spans="1:64" ht="16.5" customHeight="1" x14ac:dyDescent="0.3">
      <c r="A4" s="1"/>
      <c r="B4" s="1"/>
      <c r="C4" s="1"/>
      <c r="D4" s="1"/>
      <c r="F4" s="314"/>
      <c r="G4" s="314"/>
      <c r="H4" s="5"/>
      <c r="J4" s="45"/>
      <c r="K4" s="45"/>
    </row>
    <row r="5" spans="1:64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e">
        <f>+#REF!</f>
        <v>#REF!</v>
      </c>
      <c r="I5" s="314" t="e">
        <f>+#REF!</f>
        <v>#REF!</v>
      </c>
      <c r="J5" s="77"/>
      <c r="K5" s="77"/>
      <c r="L5" s="8"/>
    </row>
    <row r="6" spans="1:64" ht="38.25" customHeight="1" x14ac:dyDescent="0.3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J6" s="77"/>
      <c r="K6" s="77"/>
      <c r="L6" s="8"/>
    </row>
    <row r="7" spans="1:64" ht="60.75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J7" s="77"/>
      <c r="K7" s="77"/>
      <c r="L7" s="8"/>
    </row>
    <row r="8" spans="1:64" x14ac:dyDescent="0.3">
      <c r="A8" s="11"/>
      <c r="B8" s="11"/>
      <c r="C8" s="11"/>
      <c r="D8" s="11"/>
      <c r="E8" s="28" t="s">
        <v>10</v>
      </c>
      <c r="F8" s="54"/>
      <c r="G8" s="34"/>
      <c r="H8" s="34"/>
      <c r="I8" s="42"/>
    </row>
    <row r="9" spans="1:64" x14ac:dyDescent="0.3">
      <c r="A9" s="11"/>
      <c r="B9" s="11"/>
      <c r="C9" s="11"/>
      <c r="D9" s="11"/>
      <c r="E9" s="15" t="s">
        <v>30</v>
      </c>
      <c r="F9" s="54"/>
      <c r="G9" s="34"/>
      <c r="H9" s="34"/>
      <c r="I9" s="42"/>
    </row>
    <row r="10" spans="1:64" ht="42" x14ac:dyDescent="0.35">
      <c r="A10" s="11"/>
      <c r="B10" s="11"/>
      <c r="C10" s="11"/>
      <c r="D10" s="11"/>
      <c r="E10" s="106" t="s">
        <v>128</v>
      </c>
      <c r="F10" s="54"/>
      <c r="G10" s="34"/>
      <c r="H10" s="34"/>
      <c r="I10" s="42"/>
    </row>
    <row r="11" spans="1:64" ht="37.5" x14ac:dyDescent="0.3">
      <c r="A11" s="212">
        <v>1</v>
      </c>
      <c r="B11" s="6" t="s">
        <v>10</v>
      </c>
      <c r="C11" s="6" t="s">
        <v>183</v>
      </c>
      <c r="D11" s="6" t="s">
        <v>10</v>
      </c>
      <c r="E11" s="53" t="s">
        <v>190</v>
      </c>
      <c r="F11" s="10">
        <v>5000000</v>
      </c>
      <c r="G11" s="34"/>
      <c r="H11" s="34"/>
      <c r="I11" s="42"/>
    </row>
    <row r="12" spans="1:64" x14ac:dyDescent="0.3">
      <c r="A12" s="11"/>
      <c r="B12" s="11"/>
      <c r="C12" s="11"/>
      <c r="D12" s="11"/>
      <c r="E12" s="208"/>
      <c r="F12" s="54"/>
      <c r="G12" s="34"/>
      <c r="H12" s="34"/>
      <c r="I12" s="42"/>
    </row>
    <row r="13" spans="1:64" ht="19.5" thickBot="1" x14ac:dyDescent="0.35">
      <c r="A13" s="84">
        <f>+A11</f>
        <v>1</v>
      </c>
      <c r="B13" s="46"/>
      <c r="C13" s="46"/>
      <c r="D13" s="46"/>
      <c r="E13" s="47" t="s">
        <v>36</v>
      </c>
      <c r="F13" s="56">
        <f>SUM(F11:F12)</f>
        <v>5000000</v>
      </c>
      <c r="G13" s="56">
        <f>SUM(G11:G12)</f>
        <v>0</v>
      </c>
      <c r="H13" s="56">
        <f>SUM(H11:H12)</f>
        <v>0</v>
      </c>
      <c r="I13" s="56">
        <f>SUM(I11:I12)</f>
        <v>0</v>
      </c>
    </row>
    <row r="14" spans="1:64" s="24" customFormat="1" ht="19.5" thickBot="1" x14ac:dyDescent="0.35">
      <c r="A14" s="168">
        <f>+A13</f>
        <v>1</v>
      </c>
      <c r="B14" s="51"/>
      <c r="C14" s="51"/>
      <c r="D14" s="51"/>
      <c r="E14" s="51" t="s">
        <v>56</v>
      </c>
      <c r="F14" s="58">
        <f>+F13</f>
        <v>5000000</v>
      </c>
      <c r="G14" s="58">
        <f>+G13</f>
        <v>0</v>
      </c>
      <c r="H14" s="58">
        <f>+H13</f>
        <v>0</v>
      </c>
      <c r="I14" s="58">
        <f>+I13</f>
        <v>0</v>
      </c>
      <c r="J14" s="45"/>
      <c r="K14" s="45"/>
      <c r="L14" s="10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8" customFormat="1" x14ac:dyDescent="0.2">
      <c r="A15" s="14"/>
      <c r="B15" s="14"/>
      <c r="C15" s="14"/>
      <c r="D15" s="14"/>
      <c r="E15" s="27"/>
      <c r="F15" s="33"/>
      <c r="G15" s="18"/>
      <c r="H15" s="18"/>
      <c r="I15" s="33"/>
    </row>
    <row r="16" spans="1:64" s="8" customFormat="1" x14ac:dyDescent="0.3">
      <c r="A16" s="14"/>
      <c r="B16" s="14"/>
      <c r="C16" s="14"/>
      <c r="D16" s="14"/>
      <c r="E16" s="27"/>
      <c r="F16" s="59"/>
      <c r="G16" s="18"/>
      <c r="H16" s="18"/>
      <c r="I16" s="33"/>
      <c r="J16" s="2"/>
    </row>
    <row r="17" spans="1:64" x14ac:dyDescent="0.3"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21" customFormat="1" x14ac:dyDescent="0.3">
      <c r="A18" s="20"/>
      <c r="B18" s="20"/>
      <c r="C18" s="20"/>
      <c r="D18" s="20"/>
      <c r="E18" s="31"/>
      <c r="F18" s="119"/>
      <c r="G18" s="37"/>
      <c r="H18" s="37"/>
      <c r="I18" s="4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s="21" customFormat="1" x14ac:dyDescent="0.3">
      <c r="A19" s="20"/>
      <c r="B19" s="20"/>
      <c r="C19" s="20"/>
      <c r="D19" s="20"/>
      <c r="F19" s="63"/>
      <c r="G19" s="36"/>
      <c r="H19" s="36"/>
      <c r="I19" s="4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</row>
    <row r="20" spans="1:64" s="21" customFormat="1" x14ac:dyDescent="0.3">
      <c r="A20" s="20"/>
      <c r="B20" s="20"/>
      <c r="C20" s="20"/>
      <c r="D20" s="20"/>
      <c r="F20" s="80"/>
      <c r="G20" s="36"/>
      <c r="H20" s="36"/>
      <c r="I20" s="4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</row>
    <row r="21" spans="1:64" s="21" customFormat="1" x14ac:dyDescent="0.3">
      <c r="A21" s="20"/>
      <c r="B21" s="20"/>
      <c r="C21" s="20"/>
      <c r="D21" s="20"/>
      <c r="F21" s="63"/>
      <c r="G21" s="36"/>
      <c r="H21" s="36"/>
      <c r="I21" s="4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</row>
    <row r="22" spans="1:64" x14ac:dyDescent="0.3"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x14ac:dyDescent="0.3"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x14ac:dyDescent="0.3"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x14ac:dyDescent="0.3"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x14ac:dyDescent="0.3"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x14ac:dyDescent="0.3"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x14ac:dyDescent="0.3"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x14ac:dyDescent="0.3"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x14ac:dyDescent="0.3"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x14ac:dyDescent="0.3"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x14ac:dyDescent="0.3"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44:64" x14ac:dyDescent="0.3"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44:64" x14ac:dyDescent="0.3"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44:64" x14ac:dyDescent="0.3"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44:64" x14ac:dyDescent="0.3"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44:64" x14ac:dyDescent="0.3"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44:64" x14ac:dyDescent="0.3"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44:64" x14ac:dyDescent="0.3"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44:64" x14ac:dyDescent="0.3"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44:64" x14ac:dyDescent="0.3"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44:64" x14ac:dyDescent="0.3"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44:64" x14ac:dyDescent="0.3"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44:64" x14ac:dyDescent="0.3"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44:64" x14ac:dyDescent="0.3"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44:64" x14ac:dyDescent="0.3"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44:64" x14ac:dyDescent="0.3"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44:64" x14ac:dyDescent="0.3"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44:64" x14ac:dyDescent="0.3"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44:64" x14ac:dyDescent="0.3"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44:64" x14ac:dyDescent="0.3"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44:64" x14ac:dyDescent="0.3"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44:64" x14ac:dyDescent="0.3"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44:64" x14ac:dyDescent="0.3"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44:64" x14ac:dyDescent="0.3"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44:64" x14ac:dyDescent="0.3"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44:64" x14ac:dyDescent="0.3"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</sheetData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N21"/>
  <sheetViews>
    <sheetView view="pageBreakPreview" zoomScale="55" zoomScaleNormal="100" zoomScaleSheetLayoutView="55" workbookViewId="0">
      <selection activeCell="I11" sqref="I11"/>
    </sheetView>
  </sheetViews>
  <sheetFormatPr defaultRowHeight="18.75" x14ac:dyDescent="0.3"/>
  <cols>
    <col min="1" max="1" width="5.85546875" style="3" customWidth="1"/>
    <col min="2" max="3" width="6.7109375" style="3" customWidth="1"/>
    <col min="4" max="4" width="8.42578125" style="3" customWidth="1"/>
    <col min="5" max="5" width="66.85546875" style="1" customWidth="1"/>
    <col min="6" max="6" width="23.140625" style="60" customWidth="1"/>
    <col min="7" max="7" width="20.28515625" style="35" customWidth="1"/>
    <col min="8" max="8" width="48.7109375" style="35" customWidth="1"/>
    <col min="9" max="9" width="40" style="41" customWidth="1"/>
    <col min="10" max="10" width="19.5703125" style="2" bestFit="1" customWidth="1"/>
    <col min="11" max="12" width="9.140625" style="2"/>
    <col min="13" max="13" width="14.5703125" style="2" bestFit="1" customWidth="1"/>
    <col min="14" max="58" width="9.140625" style="2"/>
    <col min="59" max="16384" width="9.140625" style="1"/>
  </cols>
  <sheetData>
    <row r="1" spans="1:66" x14ac:dyDescent="0.3">
      <c r="A1" s="314" t="s">
        <v>196</v>
      </c>
      <c r="B1" s="314"/>
      <c r="C1" s="314"/>
      <c r="D1" s="314"/>
      <c r="E1" s="314"/>
      <c r="F1" s="314"/>
      <c r="G1" s="314"/>
      <c r="H1" s="314"/>
      <c r="I1" s="314"/>
    </row>
    <row r="2" spans="1:66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66" x14ac:dyDescent="0.3">
      <c r="A3" s="314" t="e">
        <f>+#REF!</f>
        <v>#REF!</v>
      </c>
      <c r="B3" s="314"/>
      <c r="C3" s="314"/>
      <c r="D3" s="314"/>
      <c r="E3" s="314"/>
      <c r="F3" s="314"/>
      <c r="G3" s="314"/>
      <c r="H3" s="314"/>
      <c r="I3" s="314"/>
    </row>
    <row r="4" spans="1:66" x14ac:dyDescent="0.3">
      <c r="A4" s="1"/>
      <c r="B4" s="1"/>
      <c r="C4" s="1"/>
      <c r="D4" s="1"/>
      <c r="F4" s="314"/>
      <c r="G4" s="314"/>
      <c r="H4" s="5"/>
      <c r="K4" s="45"/>
      <c r="L4" s="45"/>
    </row>
    <row r="5" spans="1:66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e">
        <f>+#REF!</f>
        <v>#REF!</v>
      </c>
      <c r="I5" s="314" t="e">
        <f>+#REF!</f>
        <v>#REF!</v>
      </c>
      <c r="K5" s="77"/>
      <c r="L5" s="77"/>
      <c r="M5" s="8"/>
    </row>
    <row r="6" spans="1:66" ht="38.25" customHeight="1" x14ac:dyDescent="0.3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  <c r="K6" s="77"/>
      <c r="L6" s="77"/>
      <c r="M6" s="8"/>
    </row>
    <row r="7" spans="1:66" ht="61.5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K7" s="77"/>
      <c r="L7" s="77"/>
      <c r="M7" s="8"/>
    </row>
    <row r="8" spans="1:66" x14ac:dyDescent="0.3">
      <c r="A8" s="11"/>
      <c r="B8" s="11"/>
      <c r="C8" s="11"/>
      <c r="D8" s="11"/>
      <c r="E8" s="28" t="s">
        <v>4</v>
      </c>
      <c r="F8" s="54"/>
      <c r="G8" s="34"/>
      <c r="H8" s="34"/>
      <c r="I8" s="42"/>
    </row>
    <row r="9" spans="1:66" s="17" customFormat="1" x14ac:dyDescent="0.2">
      <c r="A9" s="15"/>
      <c r="B9" s="15"/>
      <c r="C9" s="15"/>
      <c r="D9" s="15"/>
      <c r="E9" s="26" t="s">
        <v>8</v>
      </c>
      <c r="F9" s="29"/>
      <c r="G9" s="29"/>
      <c r="H9" s="29"/>
      <c r="I9" s="170"/>
      <c r="K9" s="65"/>
      <c r="L9" s="65"/>
    </row>
    <row r="10" spans="1:66" s="17" customFormat="1" x14ac:dyDescent="0.2">
      <c r="A10" s="15"/>
      <c r="B10" s="15"/>
      <c r="C10" s="15"/>
      <c r="D10" s="15"/>
      <c r="E10" s="167" t="s">
        <v>129</v>
      </c>
      <c r="F10" s="29"/>
      <c r="G10" s="29"/>
      <c r="H10" s="29"/>
      <c r="I10" s="170"/>
      <c r="K10" s="65"/>
      <c r="L10" s="65"/>
    </row>
    <row r="11" spans="1:66" s="17" customFormat="1" ht="243.75" x14ac:dyDescent="0.2">
      <c r="A11" t="s">
        <v>69</v>
      </c>
      <c r="B11" s="6" t="s">
        <v>184</v>
      </c>
      <c r="C11" s="6" t="s">
        <v>183</v>
      </c>
      <c r="D11" s="6" t="s">
        <v>184</v>
      </c>
      <c r="E11" s="53" t="s">
        <v>195</v>
      </c>
      <c r="F11">
        <v>304437300</v>
      </c>
      <c r="G11"/>
      <c r="H11" s="7" t="s">
        <v>187</v>
      </c>
      <c r="I11" s="7"/>
      <c r="K11" s="14"/>
      <c r="L11" s="14"/>
      <c r="M11" s="66"/>
    </row>
    <row r="12" spans="1:66" s="17" customFormat="1" x14ac:dyDescent="0.2">
      <c r="A12" s="87"/>
      <c r="B12" s="15"/>
      <c r="C12" s="15"/>
      <c r="D12" s="15"/>
      <c r="E12" s="92"/>
      <c r="F12" s="171"/>
      <c r="G12" s="29"/>
      <c r="H12" s="173"/>
      <c r="I12" s="173"/>
      <c r="K12" s="14"/>
      <c r="L12" s="14"/>
      <c r="M12" s="66"/>
    </row>
    <row r="13" spans="1:66" s="17" customFormat="1" ht="22.5" customHeight="1" thickBot="1" x14ac:dyDescent="0.25">
      <c r="A13" s="172" t="str">
        <f>+A11</f>
        <v>1</v>
      </c>
      <c r="B13" s="48"/>
      <c r="C13" s="48"/>
      <c r="D13" s="48"/>
      <c r="E13" s="72" t="s">
        <v>27</v>
      </c>
      <c r="F13" s="57">
        <f>SUM(F11:F12)</f>
        <v>304437300</v>
      </c>
      <c r="G13" s="57">
        <f>SUM(G11:G12)</f>
        <v>0</v>
      </c>
      <c r="H13" s="57">
        <f>SUM(H11:H12)</f>
        <v>0</v>
      </c>
      <c r="I13" s="57">
        <f>SUM(I11:I12)</f>
        <v>0</v>
      </c>
      <c r="J13" s="39"/>
      <c r="K13" s="116"/>
      <c r="L13" s="116"/>
      <c r="M13" s="117"/>
    </row>
    <row r="14" spans="1:66" s="24" customFormat="1" ht="19.5" thickBot="1" x14ac:dyDescent="0.35">
      <c r="A14" s="210" t="str">
        <f>+A13</f>
        <v>1</v>
      </c>
      <c r="B14" s="51"/>
      <c r="C14" s="51"/>
      <c r="D14" s="51"/>
      <c r="E14" s="51" t="s">
        <v>58</v>
      </c>
      <c r="F14" s="58">
        <f>+F13</f>
        <v>304437300</v>
      </c>
      <c r="G14" s="58">
        <f>+G13</f>
        <v>0</v>
      </c>
      <c r="H14" s="58">
        <f>+H13</f>
        <v>0</v>
      </c>
      <c r="I14" s="58">
        <f>+I13</f>
        <v>0</v>
      </c>
      <c r="J14" s="38"/>
      <c r="K14" s="45"/>
      <c r="L14" s="45"/>
      <c r="M14" s="10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66" s="8" customFormat="1" x14ac:dyDescent="0.2">
      <c r="A15" s="14"/>
      <c r="B15" s="14"/>
      <c r="C15" s="14"/>
      <c r="D15" s="14"/>
      <c r="E15" s="27"/>
      <c r="F15" s="33"/>
      <c r="G15" s="68"/>
      <c r="H15" s="68"/>
      <c r="I15" s="33"/>
    </row>
    <row r="16" spans="1:66" s="8" customFormat="1" x14ac:dyDescent="0.3">
      <c r="A16" s="14"/>
      <c r="B16" s="14"/>
      <c r="C16" s="14"/>
      <c r="D16" s="14"/>
      <c r="E16" s="27"/>
      <c r="F16" s="59"/>
      <c r="G16" s="18"/>
      <c r="H16" s="18"/>
      <c r="I16" s="33"/>
      <c r="J16" s="66"/>
      <c r="K16" s="2"/>
      <c r="L16" s="2"/>
    </row>
    <row r="17" spans="1:66" x14ac:dyDescent="0.3">
      <c r="J17" s="40"/>
      <c r="BG17" s="2"/>
      <c r="BH17" s="2"/>
      <c r="BI17" s="2"/>
      <c r="BJ17" s="2"/>
      <c r="BK17" s="2"/>
      <c r="BL17" s="2"/>
      <c r="BM17" s="2"/>
      <c r="BN17" s="2"/>
    </row>
    <row r="18" spans="1:66" s="21" customFormat="1" x14ac:dyDescent="0.3">
      <c r="A18" s="20"/>
      <c r="B18" s="20"/>
      <c r="C18" s="20"/>
      <c r="D18" s="20"/>
      <c r="E18" s="31"/>
      <c r="F18" s="119"/>
      <c r="G18" s="37"/>
      <c r="H18" s="37"/>
      <c r="I18" s="43"/>
      <c r="J18" s="83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s="21" customFormat="1" x14ac:dyDescent="0.3">
      <c r="A19" s="20"/>
      <c r="B19" s="20"/>
      <c r="C19" s="20"/>
      <c r="D19" s="20"/>
      <c r="F19" s="63"/>
      <c r="G19" s="36"/>
      <c r="H19" s="36"/>
      <c r="I19" s="4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</row>
    <row r="20" spans="1:66" s="21" customFormat="1" x14ac:dyDescent="0.3">
      <c r="A20" s="20"/>
      <c r="B20" s="20"/>
      <c r="C20" s="20"/>
      <c r="D20" s="20"/>
      <c r="F20" s="80"/>
      <c r="G20" s="36"/>
      <c r="H20" s="36"/>
      <c r="I20" s="4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</row>
    <row r="21" spans="1:66" s="21" customFormat="1" x14ac:dyDescent="0.3">
      <c r="A21" s="20"/>
      <c r="B21" s="20"/>
      <c r="C21" s="20"/>
      <c r="D21" s="20"/>
      <c r="F21" s="63"/>
      <c r="G21" s="36"/>
      <c r="H21" s="36"/>
      <c r="I21" s="4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</row>
  </sheetData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rowBreaks count="1" manualBreakCount="1">
    <brk id="14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CG29"/>
  <sheetViews>
    <sheetView view="pageBreakPreview" zoomScale="70" zoomScaleNormal="100" zoomScaleSheetLayoutView="70" workbookViewId="0">
      <selection activeCell="I11" sqref="I11"/>
    </sheetView>
  </sheetViews>
  <sheetFormatPr defaultRowHeight="18.75" x14ac:dyDescent="0.3"/>
  <cols>
    <col min="1" max="1" width="5.85546875" customWidth="1"/>
    <col min="2" max="3" width="6.7109375" customWidth="1"/>
    <col min="4" max="4" width="8.42578125" customWidth="1"/>
    <col min="5" max="5" width="37.5703125" customWidth="1"/>
    <col min="6" max="6" width="13.7109375" bestFit="1" customWidth="1"/>
    <col min="7" max="7" width="15.85546875" customWidth="1"/>
    <col min="8" max="8" width="28.42578125" customWidth="1"/>
    <col min="9" max="9" width="28.28515625" style="100" customWidth="1"/>
    <col min="10" max="10" width="14.5703125" style="13" bestFit="1" customWidth="1"/>
    <col min="11" max="12" width="9.140625" style="13"/>
    <col min="13" max="13" width="14.5703125" style="13" bestFit="1" customWidth="1"/>
    <col min="14" max="22" width="9.140625" style="13"/>
  </cols>
  <sheetData>
    <row r="1" spans="1:85" x14ac:dyDescent="0.3">
      <c r="A1" s="314" t="s">
        <v>196</v>
      </c>
      <c r="B1" s="314"/>
      <c r="C1" s="314"/>
      <c r="D1" s="314"/>
      <c r="E1" s="314"/>
      <c r="F1" s="314"/>
      <c r="G1" s="314"/>
      <c r="H1" s="314"/>
      <c r="I1" s="314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85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85" ht="12.75" x14ac:dyDescent="0.2">
      <c r="A3" s="314" t="e">
        <f>+#REF!</f>
        <v>#REF!</v>
      </c>
      <c r="B3" s="314"/>
      <c r="C3" s="314"/>
      <c r="D3" s="314"/>
      <c r="E3" s="314"/>
      <c r="F3" s="314"/>
      <c r="G3" s="314"/>
      <c r="H3" s="314"/>
      <c r="I3" s="314"/>
      <c r="J3"/>
      <c r="K3"/>
      <c r="L3"/>
      <c r="M3"/>
      <c r="N3"/>
      <c r="O3"/>
      <c r="P3"/>
      <c r="Q3"/>
      <c r="R3"/>
      <c r="S3"/>
      <c r="T3"/>
      <c r="U3"/>
      <c r="V3"/>
    </row>
    <row r="4" spans="1:85" x14ac:dyDescent="0.3">
      <c r="F4" s="314"/>
      <c r="G4" s="314"/>
      <c r="H4" s="59"/>
      <c r="K4" s="113"/>
      <c r="L4" s="113"/>
    </row>
    <row r="5" spans="1:85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e">
        <f>+#REF!</f>
        <v>#REF!</v>
      </c>
      <c r="I5" s="314" t="e">
        <f>+#REF!</f>
        <v>#REF!</v>
      </c>
      <c r="K5" s="78"/>
      <c r="L5" s="78"/>
      <c r="M5" s="17"/>
    </row>
    <row r="6" spans="1:85" ht="38.25" customHeight="1" x14ac:dyDescent="0.3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K6" s="78"/>
      <c r="L6" s="78"/>
      <c r="M6" s="17"/>
    </row>
    <row r="7" spans="1:85" ht="49.5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K7" s="78"/>
      <c r="L7" s="78"/>
      <c r="M7" s="17"/>
    </row>
    <row r="8" spans="1:85" x14ac:dyDescent="0.3">
      <c r="A8" s="11"/>
      <c r="B8" s="11"/>
      <c r="C8" s="11"/>
      <c r="D8" s="11"/>
      <c r="E8" s="28" t="s">
        <v>20</v>
      </c>
      <c r="F8" s="54"/>
      <c r="G8" s="34"/>
      <c r="H8" s="34"/>
      <c r="I8"/>
    </row>
    <row r="9" spans="1:85" s="17" customFormat="1" x14ac:dyDescent="0.2">
      <c r="A9" s="15"/>
      <c r="B9" s="15"/>
      <c r="C9" s="15"/>
      <c r="D9" s="15"/>
      <c r="E9" s="15" t="s">
        <v>30</v>
      </c>
      <c r="F9" s="29"/>
      <c r="G9" s="29"/>
      <c r="H9" s="29"/>
      <c r="I9" s="16"/>
    </row>
    <row r="10" spans="1:85" s="17" customFormat="1" ht="21" x14ac:dyDescent="0.2">
      <c r="A10" s="87"/>
      <c r="B10" s="15"/>
      <c r="C10" s="15"/>
      <c r="D10" s="15"/>
      <c r="E10" s="104" t="s">
        <v>124</v>
      </c>
      <c r="F10" s="29"/>
      <c r="G10" s="29"/>
      <c r="H10" s="29"/>
      <c r="I10" s="16"/>
    </row>
    <row r="11" spans="1:85" s="17" customFormat="1" ht="56.25" x14ac:dyDescent="0.25">
      <c r="A11" s="87" t="s">
        <v>69</v>
      </c>
      <c r="B11" t="s">
        <v>185</v>
      </c>
      <c r="C11" s="62" t="s">
        <v>183</v>
      </c>
      <c r="D11" s="73" t="s">
        <v>185</v>
      </c>
      <c r="E11" s="53" t="s">
        <v>193</v>
      </c>
      <c r="F11" s="70">
        <v>944800</v>
      </c>
      <c r="G11"/>
      <c r="H11" t="s">
        <v>199</v>
      </c>
      <c r="I11"/>
      <c r="K11" s="65"/>
      <c r="L11" s="65"/>
      <c r="M11" s="39"/>
    </row>
    <row r="12" spans="1:85" s="17" customFormat="1" ht="168.75" x14ac:dyDescent="0.2">
      <c r="A12" t="s">
        <v>70</v>
      </c>
      <c r="B12" t="s">
        <v>185</v>
      </c>
      <c r="C12" s="62" t="s">
        <v>183</v>
      </c>
      <c r="D12" s="73" t="s">
        <v>185</v>
      </c>
      <c r="E12" s="53" t="s">
        <v>191</v>
      </c>
      <c r="F12" s="70">
        <v>1300000</v>
      </c>
      <c r="G12" s="71"/>
      <c r="H12" s="7" t="s">
        <v>197</v>
      </c>
      <c r="I12" s="7"/>
      <c r="K12" s="65"/>
      <c r="L12" s="65"/>
      <c r="M12" s="39"/>
    </row>
    <row r="13" spans="1:85" s="17" customFormat="1" ht="322.5" customHeight="1" x14ac:dyDescent="0.25">
      <c r="A13" s="87" t="s">
        <v>71</v>
      </c>
      <c r="B13" t="s">
        <v>185</v>
      </c>
      <c r="C13" s="62" t="s">
        <v>183</v>
      </c>
      <c r="D13" s="73" t="s">
        <v>185</v>
      </c>
      <c r="E13" s="53" t="s">
        <v>192</v>
      </c>
      <c r="F13">
        <v>245100</v>
      </c>
      <c r="G13"/>
      <c r="H13" t="s">
        <v>200</v>
      </c>
      <c r="I13"/>
      <c r="K13" s="65"/>
      <c r="L13" s="65"/>
      <c r="M13" s="39"/>
    </row>
    <row r="14" spans="1:85" s="13" customFormat="1" x14ac:dyDescent="0.3">
      <c r="A14" s="84" t="str">
        <f>+A13</f>
        <v>3</v>
      </c>
      <c r="B14" s="46"/>
      <c r="C14" s="46"/>
      <c r="D14" s="46"/>
      <c r="E14" s="47" t="s">
        <v>36</v>
      </c>
      <c r="F14" s="56">
        <f>SUM(F11:F13)</f>
        <v>2489900</v>
      </c>
      <c r="G14" s="56">
        <f>SUM(G11:G13)</f>
        <v>0</v>
      </c>
      <c r="H14" s="56">
        <f>SUM(H11:H13)</f>
        <v>0</v>
      </c>
      <c r="I14" s="56">
        <f>SUM(I11:I13)</f>
        <v>0</v>
      </c>
      <c r="J14" s="38"/>
      <c r="K14" s="107"/>
      <c r="L14" s="107"/>
      <c r="M14" s="107"/>
    </row>
    <row r="15" spans="1:85" x14ac:dyDescent="0.3">
      <c r="A15" s="225" t="str">
        <f>+A14</f>
        <v>3</v>
      </c>
      <c r="B15" s="226"/>
      <c r="C15" s="226"/>
      <c r="D15" s="226"/>
      <c r="E15" s="226" t="s">
        <v>59</v>
      </c>
      <c r="F15" s="227">
        <f>+F14</f>
        <v>2489900</v>
      </c>
      <c r="G15" s="227">
        <f>+G14</f>
        <v>0</v>
      </c>
      <c r="H15" s="227">
        <f>+H14</f>
        <v>0</v>
      </c>
      <c r="I15" s="227">
        <f>+I14</f>
        <v>0</v>
      </c>
      <c r="J15" s="38"/>
      <c r="K15" s="107"/>
      <c r="L15" s="107"/>
      <c r="M15" s="107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</row>
    <row r="16" spans="1:85" s="17" customFormat="1" x14ac:dyDescent="0.2">
      <c r="A16" s="65"/>
      <c r="B16" s="65"/>
      <c r="C16" s="65"/>
      <c r="D16" s="65"/>
      <c r="E16"/>
      <c r="F16" s="99"/>
      <c r="G16"/>
      <c r="H16"/>
      <c r="I16" s="99"/>
    </row>
    <row r="17" spans="1:85" s="17" customFormat="1" x14ac:dyDescent="0.3">
      <c r="A17" s="65"/>
      <c r="B17" s="65"/>
      <c r="C17" s="65"/>
      <c r="D17" s="65"/>
      <c r="E17"/>
      <c r="F17" s="59"/>
      <c r="G17"/>
      <c r="H17"/>
      <c r="I17" s="99"/>
      <c r="J17" s="39"/>
      <c r="K17" s="13"/>
    </row>
    <row r="18" spans="1:85" x14ac:dyDescent="0.3">
      <c r="J18" s="38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</row>
    <row r="19" spans="1:85" s="31" customFormat="1" x14ac:dyDescent="0.3">
      <c r="A19"/>
      <c r="B19"/>
      <c r="C19"/>
      <c r="D19"/>
      <c r="F19" s="119"/>
      <c r="G19" s="37"/>
      <c r="H19" s="37"/>
      <c r="I19"/>
      <c r="J19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</row>
    <row r="20" spans="1:85" s="31" customFormat="1" x14ac:dyDescent="0.3">
      <c r="A20"/>
      <c r="B20"/>
      <c r="C20"/>
      <c r="D20"/>
      <c r="F20" s="119"/>
      <c r="G20" s="37"/>
      <c r="H20" s="37"/>
      <c r="I20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</row>
    <row r="21" spans="1:85" s="31" customFormat="1" x14ac:dyDescent="0.3">
      <c r="A21"/>
      <c r="B21"/>
      <c r="C21"/>
      <c r="D21"/>
      <c r="F21" s="118"/>
      <c r="G21" s="37"/>
      <c r="H21" s="37"/>
      <c r="I21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</row>
    <row r="22" spans="1:85" s="31" customFormat="1" x14ac:dyDescent="0.3">
      <c r="A22"/>
      <c r="B22"/>
      <c r="C22"/>
      <c r="D22"/>
      <c r="F22" s="119"/>
      <c r="G22" s="37"/>
      <c r="H22" s="37"/>
      <c r="I22"/>
      <c r="J22" s="108"/>
      <c r="K22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</row>
    <row r="23" spans="1:85" x14ac:dyDescent="0.3"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</row>
    <row r="24" spans="1:85" x14ac:dyDescent="0.3"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</row>
    <row r="25" spans="1:85" x14ac:dyDescent="0.3"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</row>
    <row r="26" spans="1:85" x14ac:dyDescent="0.3"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</row>
    <row r="27" spans="1:85" x14ac:dyDescent="0.3"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</row>
    <row r="28" spans="1:85" x14ac:dyDescent="0.3"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</row>
    <row r="29" spans="1:85" x14ac:dyDescent="0.3"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</row>
  </sheetData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BP41"/>
  <sheetViews>
    <sheetView view="pageBreakPreview" topLeftCell="A7" zoomScaleNormal="100" zoomScaleSheetLayoutView="100" workbookViewId="0">
      <selection activeCell="L15" sqref="L15"/>
    </sheetView>
  </sheetViews>
  <sheetFormatPr defaultRowHeight="18.75" x14ac:dyDescent="0.3"/>
  <cols>
    <col min="1" max="1" width="5.85546875" customWidth="1"/>
    <col min="2" max="2" width="6.7109375" customWidth="1"/>
    <col min="3" max="3" width="10.140625" customWidth="1"/>
    <col min="4" max="4" width="8.42578125" customWidth="1"/>
    <col min="5" max="5" width="43" customWidth="1"/>
    <col min="6" max="6" width="12.85546875" bestFit="1" customWidth="1"/>
    <col min="7" max="7" width="15.140625" customWidth="1"/>
    <col min="8" max="8" width="15.7109375" customWidth="1"/>
    <col min="9" max="9" width="21.140625" style="100" customWidth="1"/>
    <col min="10" max="10" width="9.140625" style="13"/>
    <col min="11" max="11" width="14.5703125" style="13" bestFit="1" customWidth="1"/>
    <col min="12" max="20" width="9.140625" style="13"/>
  </cols>
  <sheetData>
    <row r="1" spans="1:68" x14ac:dyDescent="0.3">
      <c r="A1" s="314" t="s">
        <v>196</v>
      </c>
      <c r="B1" s="314"/>
      <c r="C1" s="314"/>
      <c r="D1" s="314"/>
      <c r="E1" s="314"/>
      <c r="F1" s="314"/>
      <c r="G1" s="314"/>
      <c r="H1" s="314"/>
      <c r="I1" s="314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68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68" x14ac:dyDescent="0.3">
      <c r="A3" s="314" t="e">
        <f>+#REF!</f>
        <v>#REF!</v>
      </c>
      <c r="B3" s="314"/>
      <c r="C3" s="314"/>
      <c r="D3" s="314"/>
      <c r="E3" s="314"/>
      <c r="F3" s="314"/>
      <c r="G3" s="314"/>
      <c r="H3" s="314"/>
      <c r="I3" s="314"/>
      <c r="N3"/>
      <c r="O3"/>
      <c r="P3"/>
      <c r="Q3"/>
      <c r="R3"/>
      <c r="S3"/>
      <c r="T3"/>
    </row>
    <row r="4" spans="1:68" x14ac:dyDescent="0.3">
      <c r="F4" s="314"/>
      <c r="G4" s="314"/>
      <c r="H4" s="59"/>
      <c r="J4" s="113"/>
    </row>
    <row r="5" spans="1:68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e">
        <f>+#REF!</f>
        <v>#REF!</v>
      </c>
      <c r="I5" s="314" t="e">
        <f>+#REF!</f>
        <v>#REF!</v>
      </c>
      <c r="J5" s="78"/>
      <c r="K5" s="17"/>
    </row>
    <row r="6" spans="1:68" ht="49.5" customHeight="1" x14ac:dyDescent="0.3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J6" s="78"/>
      <c r="K6" s="17"/>
    </row>
    <row r="7" spans="1:68" ht="21.75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J7" s="78"/>
      <c r="K7" s="17"/>
    </row>
    <row r="8" spans="1:68" ht="43.5" customHeight="1" x14ac:dyDescent="0.3">
      <c r="A8" s="314"/>
      <c r="B8" s="314"/>
      <c r="C8" s="314"/>
      <c r="D8" s="314"/>
      <c r="E8" s="314"/>
      <c r="F8" s="314"/>
      <c r="G8" s="314"/>
      <c r="H8" s="314"/>
      <c r="I8" s="314"/>
      <c r="J8" s="78"/>
      <c r="K8" s="17"/>
    </row>
    <row r="9" spans="1:68" x14ac:dyDescent="0.3">
      <c r="A9" s="11"/>
      <c r="B9" s="11"/>
      <c r="C9" s="11"/>
      <c r="D9" s="11"/>
      <c r="E9" s="28" t="s">
        <v>14</v>
      </c>
      <c r="F9" s="54"/>
      <c r="G9" s="34"/>
      <c r="H9" s="34"/>
      <c r="I9"/>
    </row>
    <row r="10" spans="1:68" s="17" customFormat="1" x14ac:dyDescent="0.3">
      <c r="A10" s="15"/>
      <c r="B10" s="15"/>
      <c r="C10" s="15"/>
      <c r="D10" s="15"/>
      <c r="E10" s="15" t="s">
        <v>30</v>
      </c>
      <c r="F10" s="29"/>
      <c r="G10" s="238"/>
      <c r="H10" s="29"/>
      <c r="I10" s="16"/>
      <c r="J10" s="65"/>
      <c r="K10" s="39"/>
    </row>
    <row r="11" spans="1:68" s="17" customFormat="1" ht="21" x14ac:dyDescent="0.2">
      <c r="A11"/>
      <c r="B11" s="165"/>
      <c r="C11" s="165"/>
      <c r="D11" s="165"/>
      <c r="E11" s="104" t="s">
        <v>124</v>
      </c>
      <c r="F11" s="166"/>
      <c r="G11"/>
      <c r="H11" s="166"/>
      <c r="I11" s="166"/>
      <c r="J11" s="65"/>
      <c r="K11" s="39"/>
    </row>
    <row r="12" spans="1:68" ht="129.75" customHeight="1" x14ac:dyDescent="0.2">
      <c r="A12" s="15">
        <v>1</v>
      </c>
      <c r="B12" s="6" t="s">
        <v>186</v>
      </c>
      <c r="C12" s="6" t="s">
        <v>183</v>
      </c>
      <c r="D12" s="6" t="s">
        <v>186</v>
      </c>
      <c r="E12" s="53" t="s">
        <v>194</v>
      </c>
      <c r="F12">
        <v>864000</v>
      </c>
      <c r="I12" t="s">
        <v>188</v>
      </c>
      <c r="J12" s="116"/>
      <c r="K12" s="117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</row>
    <row r="13" spans="1:68" x14ac:dyDescent="0.2">
      <c r="A13" s="15"/>
      <c r="B13" s="6"/>
      <c r="C13" s="6"/>
      <c r="D13" s="6"/>
      <c r="E13" s="53"/>
      <c r="I13"/>
      <c r="J13" s="116"/>
      <c r="K13" s="117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</row>
    <row r="14" spans="1:68" s="17" customFormat="1" ht="21.75" thickBot="1" x14ac:dyDescent="0.25">
      <c r="A14">
        <f>+A12</f>
        <v>1</v>
      </c>
      <c r="B14" s="165"/>
      <c r="C14" s="165"/>
      <c r="D14" s="165"/>
      <c r="E14" s="104" t="s">
        <v>124</v>
      </c>
      <c r="F14" s="166">
        <f>SUM(F12:F13)</f>
        <v>864000</v>
      </c>
      <c r="G14" s="166">
        <f>SUM(G12:G12)</f>
        <v>0</v>
      </c>
      <c r="H14" s="166">
        <f>SUM(H12:H12)</f>
        <v>0</v>
      </c>
      <c r="I14" s="166">
        <f>SUM(I12:I12)</f>
        <v>0</v>
      </c>
    </row>
    <row r="15" spans="1:68" ht="19.5" thickBot="1" x14ac:dyDescent="0.35">
      <c r="A15" s="205">
        <f>+A14</f>
        <v>1</v>
      </c>
      <c r="B15" s="74"/>
      <c r="C15" s="74"/>
      <c r="D15" s="74"/>
      <c r="E15" s="74" t="s">
        <v>65</v>
      </c>
      <c r="F15" s="75">
        <f>+F14</f>
        <v>864000</v>
      </c>
      <c r="G15" s="75">
        <f>+G14</f>
        <v>0</v>
      </c>
      <c r="H15" s="75">
        <f>+H14</f>
        <v>0</v>
      </c>
      <c r="I15" s="75">
        <f>+I14</f>
        <v>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s="31" customFormat="1" x14ac:dyDescent="0.3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</row>
    <row r="17" spans="1:68" s="31" customFormat="1" x14ac:dyDescent="0.3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</row>
    <row r="18" spans="1:68" s="31" customFormat="1" x14ac:dyDescent="0.3">
      <c r="A18"/>
      <c r="B18"/>
      <c r="C18"/>
      <c r="D18"/>
      <c r="E18"/>
      <c r="F18"/>
      <c r="G18"/>
      <c r="H18"/>
      <c r="I18" s="100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</row>
    <row r="19" spans="1:68" s="31" customFormat="1" x14ac:dyDescent="0.3">
      <c r="A19"/>
      <c r="B19"/>
      <c r="C19"/>
      <c r="D19"/>
      <c r="F19" s="120"/>
      <c r="G19" s="37"/>
      <c r="H19" s="37"/>
      <c r="I19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</row>
    <row r="20" spans="1:68" x14ac:dyDescent="0.3">
      <c r="E20" s="31"/>
      <c r="F20" s="120"/>
      <c r="G20" s="37"/>
      <c r="H20" s="37"/>
      <c r="I20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</row>
    <row r="21" spans="1:68" x14ac:dyDescent="0.3">
      <c r="E21" s="31"/>
      <c r="F21" s="109"/>
      <c r="G21" s="37"/>
      <c r="H21" s="37"/>
      <c r="I21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x14ac:dyDescent="0.3">
      <c r="E22" s="31"/>
      <c r="F22" s="120"/>
      <c r="G22" s="37"/>
      <c r="H22" s="37"/>
      <c r="I22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</row>
    <row r="23" spans="1:68" x14ac:dyDescent="0.3"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1:68" x14ac:dyDescent="0.3"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1:68" x14ac:dyDescent="0.3"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x14ac:dyDescent="0.3"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</row>
    <row r="27" spans="1:68" x14ac:dyDescent="0.3"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x14ac:dyDescent="0.3"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</row>
    <row r="29" spans="1:68" x14ac:dyDescent="0.3"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</row>
    <row r="30" spans="1:68" x14ac:dyDescent="0.3"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x14ac:dyDescent="0.3"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x14ac:dyDescent="0.3"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</row>
    <row r="33" spans="21:68" x14ac:dyDescent="0.3"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</row>
    <row r="34" spans="21:68" x14ac:dyDescent="0.3"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</row>
    <row r="35" spans="21:68" x14ac:dyDescent="0.3"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</row>
    <row r="36" spans="21:68" x14ac:dyDescent="0.3"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</row>
    <row r="37" spans="21:68" x14ac:dyDescent="0.3"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</row>
    <row r="38" spans="21:68" x14ac:dyDescent="0.3"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21:68" x14ac:dyDescent="0.3"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21:68" x14ac:dyDescent="0.3"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</row>
    <row r="41" spans="21:68" x14ac:dyDescent="0.3"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</row>
  </sheetData>
  <mergeCells count="14">
    <mergeCell ref="A1:I1"/>
    <mergeCell ref="A2:I2"/>
    <mergeCell ref="A3:I3"/>
    <mergeCell ref="F4:G4"/>
    <mergeCell ref="A5:A8"/>
    <mergeCell ref="B5:B8"/>
    <mergeCell ref="C5:C8"/>
    <mergeCell ref="D5:D8"/>
    <mergeCell ref="E5:E8"/>
    <mergeCell ref="F5:G5"/>
    <mergeCell ref="H5:H8"/>
    <mergeCell ref="I5:I8"/>
    <mergeCell ref="F6:F8"/>
    <mergeCell ref="G6:G8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theme="8"/>
  </sheetPr>
  <dimension ref="B5:C23"/>
  <sheetViews>
    <sheetView workbookViewId="0">
      <selection activeCell="I19" sqref="I19"/>
    </sheetView>
  </sheetViews>
  <sheetFormatPr defaultRowHeight="12.75" x14ac:dyDescent="0.2"/>
  <cols>
    <col min="2" max="2" width="13.28515625" customWidth="1"/>
    <col min="3" max="3" width="19" customWidth="1"/>
  </cols>
  <sheetData>
    <row r="5" spans="2:3" x14ac:dyDescent="0.2">
      <c r="B5" t="s">
        <v>174</v>
      </c>
      <c r="C5">
        <f>3999990+1050000+16500000+8250000+7600000+9600000+33950000+73914000+14400000+55580000</f>
        <v>224843990</v>
      </c>
    </row>
    <row r="6" spans="2:3" x14ac:dyDescent="0.2">
      <c r="B6" t="s">
        <v>10</v>
      </c>
      <c r="C6">
        <v>5058500</v>
      </c>
    </row>
    <row r="7" spans="2:3" x14ac:dyDescent="0.2">
      <c r="B7" t="s">
        <v>12</v>
      </c>
    </row>
    <row r="8" spans="2:3" x14ac:dyDescent="0.2">
      <c r="B8">
        <v>5</v>
      </c>
      <c r="C8">
        <v>18480000</v>
      </c>
    </row>
    <row r="9" spans="2:3" x14ac:dyDescent="0.2">
      <c r="B9">
        <v>7</v>
      </c>
    </row>
    <row r="10" spans="2:3" x14ac:dyDescent="0.2">
      <c r="B10">
        <v>6</v>
      </c>
      <c r="C10">
        <v>16558800</v>
      </c>
    </row>
    <row r="11" spans="2:3" x14ac:dyDescent="0.2">
      <c r="B11">
        <v>8</v>
      </c>
      <c r="C11">
        <f>449100+14600000+21600000</f>
        <v>36649100</v>
      </c>
    </row>
    <row r="12" spans="2:3" x14ac:dyDescent="0.2">
      <c r="B12">
        <v>9</v>
      </c>
      <c r="C12">
        <v>6954000</v>
      </c>
    </row>
    <row r="13" spans="2:3" x14ac:dyDescent="0.2">
      <c r="B13" t="s">
        <v>176</v>
      </c>
      <c r="C13">
        <f>23400000+24920000+45400000+4000000+4000000+4680000</f>
        <v>106400000</v>
      </c>
    </row>
    <row r="14" spans="2:3" x14ac:dyDescent="0.2">
      <c r="B14" t="s">
        <v>177</v>
      </c>
      <c r="C14">
        <v>95000000</v>
      </c>
    </row>
    <row r="15" spans="2:3" x14ac:dyDescent="0.2">
      <c r="B15" t="s">
        <v>178</v>
      </c>
      <c r="C15">
        <f>2295000+16602700+19226900+19796100+14845000</f>
        <v>72765700</v>
      </c>
    </row>
    <row r="16" spans="2:3" x14ac:dyDescent="0.2">
      <c r="B16" t="s">
        <v>179</v>
      </c>
      <c r="C16">
        <f>41200000+28053800</f>
        <v>69253800</v>
      </c>
    </row>
    <row r="17" spans="2:3" x14ac:dyDescent="0.2">
      <c r="B17" t="s">
        <v>180</v>
      </c>
      <c r="C17">
        <f>9413300+5600000+105284200</f>
        <v>120297500</v>
      </c>
    </row>
    <row r="18" spans="2:3" x14ac:dyDescent="0.2">
      <c r="B18" t="s">
        <v>150</v>
      </c>
      <c r="C18">
        <f>3220+3300</f>
        <v>6520</v>
      </c>
    </row>
    <row r="19" spans="2:3" x14ac:dyDescent="0.2">
      <c r="B19" t="s">
        <v>181</v>
      </c>
      <c r="C19">
        <f>1200000+11200000+679000+7000000+3660000+1860000+720000+1500000+995000</f>
        <v>28814000</v>
      </c>
    </row>
    <row r="20" spans="2:3" x14ac:dyDescent="0.2">
      <c r="B20" t="s">
        <v>2</v>
      </c>
      <c r="C20">
        <f>158000000+90000000+25282500+3650000+10350000+8900000+356700000+59373200+628100000</f>
        <v>1340355700</v>
      </c>
    </row>
    <row r="21" spans="2:3" x14ac:dyDescent="0.2">
      <c r="B21" t="s">
        <v>182</v>
      </c>
      <c r="C21">
        <f>600000000+24900000+40000000+18000000</f>
        <v>682900000</v>
      </c>
    </row>
    <row r="23" spans="2:3" x14ac:dyDescent="0.2">
      <c r="B23" t="s">
        <v>130</v>
      </c>
      <c r="C23">
        <f>SUM(C5:C22)</f>
        <v>2824337610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0070C0"/>
  </sheetPr>
  <dimension ref="A1:BM61"/>
  <sheetViews>
    <sheetView view="pageBreakPreview" zoomScale="85" zoomScaleNormal="100" zoomScaleSheetLayoutView="85" workbookViewId="0">
      <selection activeCell="K13" sqref="K13"/>
    </sheetView>
  </sheetViews>
  <sheetFormatPr defaultRowHeight="18.75" x14ac:dyDescent="0.3"/>
  <cols>
    <col min="1" max="2" width="5.7109375" style="3" customWidth="1"/>
    <col min="3" max="3" width="12.42578125" style="3" customWidth="1"/>
    <col min="4" max="4" width="43" style="1" customWidth="1"/>
    <col min="5" max="5" width="16.85546875" style="60" bestFit="1" customWidth="1"/>
    <col min="6" max="6" width="13.28515625" style="35" customWidth="1"/>
    <col min="7" max="7" width="20.7109375" style="35" customWidth="1"/>
    <col min="8" max="8" width="27.7109375" style="41" customWidth="1"/>
    <col min="9" max="10" width="9.140625" style="2"/>
    <col min="11" max="11" width="14.7109375" style="2" bestFit="1" customWidth="1"/>
    <col min="12" max="41" width="9.140625" style="2"/>
    <col min="42" max="16384" width="9.140625" style="1"/>
  </cols>
  <sheetData>
    <row r="1" spans="1:65" x14ac:dyDescent="0.3">
      <c r="A1" s="314" t="s">
        <v>83</v>
      </c>
      <c r="B1" s="314"/>
      <c r="C1" s="314"/>
      <c r="D1" s="314"/>
      <c r="E1" s="314"/>
      <c r="F1" s="314"/>
      <c r="G1" s="314"/>
      <c r="H1" s="314"/>
      <c r="I1" s="314"/>
      <c r="J1" s="230"/>
    </row>
    <row r="2" spans="1:65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  <c r="J2" s="230"/>
    </row>
    <row r="3" spans="1:65" x14ac:dyDescent="0.3">
      <c r="A3" s="314" t="e">
        <f>+#REF!</f>
        <v>#REF!</v>
      </c>
      <c r="B3" s="314"/>
      <c r="C3" s="314"/>
      <c r="D3" s="314"/>
      <c r="E3" s="314"/>
      <c r="F3" s="314"/>
      <c r="G3" s="314"/>
      <c r="H3" s="314"/>
      <c r="I3" s="314"/>
      <c r="J3" s="230"/>
    </row>
    <row r="4" spans="1:65" ht="24" customHeight="1" x14ac:dyDescent="0.3">
      <c r="A4" s="314" t="s">
        <v>167</v>
      </c>
      <c r="B4" s="314"/>
      <c r="C4" s="314"/>
      <c r="D4" s="314"/>
      <c r="E4" s="314"/>
      <c r="F4" s="314"/>
      <c r="G4" s="314"/>
      <c r="H4" s="314"/>
      <c r="I4" s="314"/>
      <c r="J4" s="45"/>
    </row>
    <row r="5" spans="1:65" ht="21.75" customHeight="1" x14ac:dyDescent="0.3">
      <c r="A5" s="314" t="s">
        <v>16</v>
      </c>
      <c r="B5" s="314" t="s">
        <v>153</v>
      </c>
      <c r="C5" s="314" t="s">
        <v>154</v>
      </c>
      <c r="D5" s="314" t="s">
        <v>26</v>
      </c>
      <c r="E5" s="314" t="s">
        <v>23</v>
      </c>
      <c r="F5" s="314"/>
      <c r="G5" s="314" t="e">
        <f>+#REF!</f>
        <v>#REF!</v>
      </c>
      <c r="H5" s="314" t="e">
        <f>+#REF!</f>
        <v>#REF!</v>
      </c>
      <c r="I5" s="77"/>
      <c r="J5" s="77"/>
      <c r="K5" s="8"/>
    </row>
    <row r="6" spans="1:65" ht="21" customHeight="1" x14ac:dyDescent="0.3">
      <c r="A6" s="314"/>
      <c r="B6" s="314"/>
      <c r="C6" s="314"/>
      <c r="D6" s="314"/>
      <c r="E6" s="314" t="s">
        <v>157</v>
      </c>
      <c r="F6" s="314" t="s">
        <v>39</v>
      </c>
      <c r="G6" s="314"/>
      <c r="H6" s="314"/>
      <c r="I6" s="77"/>
      <c r="J6" s="77"/>
      <c r="K6" s="8"/>
    </row>
    <row r="7" spans="1:65" ht="21" customHeight="1" x14ac:dyDescent="0.3">
      <c r="A7" s="314"/>
      <c r="B7" s="314"/>
      <c r="C7" s="314"/>
      <c r="D7" s="314"/>
      <c r="E7" s="314"/>
      <c r="F7" s="314"/>
      <c r="G7" s="314"/>
      <c r="H7" s="314"/>
      <c r="I7" s="77"/>
      <c r="J7" s="77"/>
      <c r="K7" s="8"/>
    </row>
    <row r="8" spans="1:65" ht="20.25" customHeight="1" x14ac:dyDescent="0.3">
      <c r="A8" s="314"/>
      <c r="B8" s="314"/>
      <c r="C8" s="314"/>
      <c r="D8" s="314"/>
      <c r="E8" s="314"/>
      <c r="F8" s="314"/>
      <c r="G8" s="314"/>
      <c r="H8" s="314"/>
      <c r="I8" s="77"/>
      <c r="J8" s="77"/>
      <c r="K8" s="8"/>
    </row>
    <row r="9" spans="1:65" s="2" customFormat="1" x14ac:dyDescent="0.3">
      <c r="A9" s="224">
        <v>1</v>
      </c>
      <c r="B9" s="224" t="s">
        <v>10</v>
      </c>
      <c r="C9" s="229" t="s">
        <v>155</v>
      </c>
      <c r="D9" s="53" t="s">
        <v>156</v>
      </c>
      <c r="E9" s="82">
        <v>5000000</v>
      </c>
      <c r="F9" s="82"/>
      <c r="G9" s="34"/>
      <c r="H9" s="42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s="2" customFormat="1" ht="37.5" x14ac:dyDescent="0.3">
      <c r="A10" s="224">
        <v>2</v>
      </c>
      <c r="B10" s="224" t="s">
        <v>4</v>
      </c>
      <c r="C10" s="224" t="s">
        <v>158</v>
      </c>
      <c r="D10" s="53" t="s">
        <v>159</v>
      </c>
      <c r="E10" s="82">
        <v>304437300</v>
      </c>
      <c r="F10" s="34"/>
      <c r="G10" s="34"/>
      <c r="H10" s="42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s="2" customFormat="1" ht="37.5" x14ac:dyDescent="0.3">
      <c r="A11" s="224">
        <v>3</v>
      </c>
      <c r="B11" s="224" t="s">
        <v>20</v>
      </c>
      <c r="C11" s="224" t="s">
        <v>160</v>
      </c>
      <c r="D11" s="53" t="s">
        <v>161</v>
      </c>
      <c r="E11" s="82">
        <v>944800</v>
      </c>
      <c r="F11" s="34"/>
      <c r="G11" s="34"/>
      <c r="H11" s="42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s="2" customFormat="1" ht="37.5" x14ac:dyDescent="0.3">
      <c r="A12" s="224">
        <v>4</v>
      </c>
      <c r="B12" s="224" t="s">
        <v>20</v>
      </c>
      <c r="C12" s="224" t="s">
        <v>160</v>
      </c>
      <c r="D12" s="53" t="s">
        <v>162</v>
      </c>
      <c r="E12" s="82">
        <v>1300000</v>
      </c>
      <c r="F12" s="34"/>
      <c r="G12" s="34"/>
      <c r="H12" s="4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s="2" customFormat="1" ht="37.5" x14ac:dyDescent="0.3">
      <c r="A13" s="224">
        <v>5</v>
      </c>
      <c r="B13" s="224" t="s">
        <v>14</v>
      </c>
      <c r="C13" s="224" t="s">
        <v>160</v>
      </c>
      <c r="D13" s="53" t="s">
        <v>163</v>
      </c>
      <c r="E13" s="228">
        <v>255200</v>
      </c>
      <c r="F13" s="34"/>
      <c r="G13" s="34"/>
      <c r="H13" s="42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s="2" customFormat="1" x14ac:dyDescent="0.3">
      <c r="A14" s="224">
        <v>6</v>
      </c>
      <c r="B14" s="224" t="s">
        <v>14</v>
      </c>
      <c r="C14" s="224" t="s">
        <v>160</v>
      </c>
      <c r="D14" s="53" t="s">
        <v>164</v>
      </c>
      <c r="E14" s="228">
        <v>900000</v>
      </c>
      <c r="F14" s="34"/>
      <c r="G14" s="34"/>
      <c r="H14" s="42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s="2" customFormat="1" x14ac:dyDescent="0.3">
      <c r="A15" s="224">
        <v>7</v>
      </c>
      <c r="B15" s="224" t="s">
        <v>14</v>
      </c>
      <c r="C15" s="224" t="s">
        <v>160</v>
      </c>
      <c r="D15" s="53" t="s">
        <v>165</v>
      </c>
      <c r="E15" s="228">
        <v>150000</v>
      </c>
      <c r="F15" s="34"/>
      <c r="G15" s="34"/>
      <c r="H15" s="42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s="2" customFormat="1" ht="37.5" x14ac:dyDescent="0.3">
      <c r="A16" s="224">
        <v>8</v>
      </c>
      <c r="B16" s="224" t="s">
        <v>14</v>
      </c>
      <c r="C16" s="224" t="s">
        <v>160</v>
      </c>
      <c r="D16" s="53" t="s">
        <v>163</v>
      </c>
      <c r="E16" s="228">
        <v>255200</v>
      </c>
      <c r="F16" s="34"/>
      <c r="G16" s="34"/>
      <c r="H16" s="42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s="2" customFormat="1" ht="63" x14ac:dyDescent="0.3">
      <c r="A17" s="224">
        <v>9</v>
      </c>
      <c r="B17" s="224" t="s">
        <v>14</v>
      </c>
      <c r="C17" s="224" t="s">
        <v>160</v>
      </c>
      <c r="D17" s="207" t="s">
        <v>166</v>
      </c>
      <c r="E17" s="228">
        <v>312000</v>
      </c>
      <c r="F17" s="34"/>
      <c r="G17" s="34"/>
      <c r="H17" s="42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" customFormat="1" x14ac:dyDescent="0.3">
      <c r="A18" s="11"/>
      <c r="B18" s="11"/>
      <c r="C18" s="224"/>
      <c r="D18" s="53"/>
      <c r="E18" s="82"/>
      <c r="F18" s="34"/>
      <c r="G18" s="34"/>
      <c r="H18" s="42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2" customFormat="1" ht="21" x14ac:dyDescent="0.3">
      <c r="A19" s="231">
        <f>+A17</f>
        <v>9</v>
      </c>
      <c r="B19" s="231"/>
      <c r="C19" s="232"/>
      <c r="D19" s="233" t="s">
        <v>168</v>
      </c>
      <c r="E19" s="234">
        <f>SUM(E9:E18)</f>
        <v>313554500</v>
      </c>
      <c r="F19" s="235"/>
      <c r="G19" s="235"/>
      <c r="H19" s="236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8" customFormat="1" x14ac:dyDescent="0.3">
      <c r="A20" s="14"/>
      <c r="B20" s="14"/>
      <c r="C20" s="14"/>
      <c r="D20" s="27"/>
      <c r="E20" s="59"/>
      <c r="F20" s="18"/>
      <c r="G20" s="18"/>
      <c r="H20" s="33"/>
      <c r="I20" s="2"/>
    </row>
    <row r="21" spans="1:65" x14ac:dyDescent="0.3"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5" s="21" customFormat="1" x14ac:dyDescent="0.3">
      <c r="A22" s="20"/>
      <c r="B22" s="20"/>
      <c r="C22" s="20"/>
      <c r="D22" s="31"/>
      <c r="E22" s="119"/>
      <c r="F22" s="37"/>
      <c r="G22" s="37"/>
      <c r="H22" s="43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</row>
    <row r="23" spans="1:65" s="21" customFormat="1" x14ac:dyDescent="0.3">
      <c r="A23" s="20"/>
      <c r="B23" s="20"/>
      <c r="C23" s="20"/>
      <c r="E23" s="63"/>
      <c r="F23" s="36"/>
      <c r="G23" s="36"/>
      <c r="H23" s="4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</row>
    <row r="24" spans="1:65" s="21" customFormat="1" x14ac:dyDescent="0.3">
      <c r="A24" s="20"/>
      <c r="B24" s="20"/>
      <c r="C24" s="20"/>
      <c r="E24" s="80"/>
      <c r="F24" s="36"/>
      <c r="G24" s="36"/>
      <c r="H24" s="4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</row>
    <row r="25" spans="1:65" s="21" customFormat="1" x14ac:dyDescent="0.3">
      <c r="A25" s="20"/>
      <c r="B25" s="20"/>
      <c r="C25" s="20"/>
      <c r="E25" s="63"/>
      <c r="F25" s="36"/>
      <c r="G25" s="36"/>
      <c r="H25" s="4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</row>
    <row r="26" spans="1:65" x14ac:dyDescent="0.3"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5" x14ac:dyDescent="0.3"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5" x14ac:dyDescent="0.3"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5" x14ac:dyDescent="0.3"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5" x14ac:dyDescent="0.3"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5" x14ac:dyDescent="0.3"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5" x14ac:dyDescent="0.3"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43:63" x14ac:dyDescent="0.3"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43:63" x14ac:dyDescent="0.3"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43:63" x14ac:dyDescent="0.3"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43:63" x14ac:dyDescent="0.3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43:63" x14ac:dyDescent="0.3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43:63" x14ac:dyDescent="0.3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43:63" x14ac:dyDescent="0.3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43:63" x14ac:dyDescent="0.3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43:63" x14ac:dyDescent="0.3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43:63" x14ac:dyDescent="0.3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43:63" x14ac:dyDescent="0.3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43:63" x14ac:dyDescent="0.3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43:63" x14ac:dyDescent="0.3"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43:63" x14ac:dyDescent="0.3"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43:63" x14ac:dyDescent="0.3"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43:63" x14ac:dyDescent="0.3"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43:63" x14ac:dyDescent="0.3"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43:63" x14ac:dyDescent="0.3"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43:63" x14ac:dyDescent="0.3"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43:63" x14ac:dyDescent="0.3"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43:63" x14ac:dyDescent="0.3"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43:63" x14ac:dyDescent="0.3"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43:63" x14ac:dyDescent="0.3"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43:63" x14ac:dyDescent="0.3"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</row>
    <row r="57" spans="43:63" x14ac:dyDescent="0.3"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</row>
    <row r="58" spans="43:63" x14ac:dyDescent="0.3"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43:63" x14ac:dyDescent="0.3"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spans="43:63" x14ac:dyDescent="0.3"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</row>
    <row r="61" spans="43:63" x14ac:dyDescent="0.3"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</row>
  </sheetData>
  <mergeCells count="13">
    <mergeCell ref="A1:I1"/>
    <mergeCell ref="A2:I2"/>
    <mergeCell ref="A3:I3"/>
    <mergeCell ref="A4:I4"/>
    <mergeCell ref="B5:B8"/>
    <mergeCell ref="G5:G8"/>
    <mergeCell ref="H5:H8"/>
    <mergeCell ref="E6:E8"/>
    <mergeCell ref="F6:F8"/>
    <mergeCell ref="E5:F5"/>
    <mergeCell ref="A5:A8"/>
    <mergeCell ref="C5:C8"/>
    <mergeCell ref="D5:D8"/>
  </mergeCells>
  <pageMargins left="0.74803149606299213" right="0.27559055118110237" top="0.51181102362204722" bottom="0.39370078740157483" header="0.31496062992125984" footer="0.51181102362204722"/>
  <pageSetup paperSize="9" scale="90" orientation="landscape" blackAndWhite="1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rgb="FF92D050"/>
  </sheetPr>
  <dimension ref="A1:AV203"/>
  <sheetViews>
    <sheetView view="pageBreakPreview" zoomScale="55" zoomScaleNormal="100" zoomScaleSheetLayoutView="55" workbookViewId="0">
      <selection activeCell="E10" sqref="E10"/>
    </sheetView>
  </sheetViews>
  <sheetFormatPr defaultRowHeight="18.75" x14ac:dyDescent="0.3"/>
  <cols>
    <col min="1" max="1" width="5.85546875" style="3" customWidth="1"/>
    <col min="2" max="2" width="6.7109375" style="3" customWidth="1"/>
    <col min="3" max="3" width="10.7109375" style="3" customWidth="1"/>
    <col min="4" max="4" width="8.42578125" style="3" customWidth="1"/>
    <col min="5" max="5" width="43" style="1" customWidth="1"/>
    <col min="6" max="6" width="16" style="60" bestFit="1" customWidth="1"/>
    <col min="7" max="7" width="16.85546875" style="35" customWidth="1"/>
    <col min="8" max="8" width="14.42578125" style="35" bestFit="1" customWidth="1"/>
    <col min="9" max="9" width="14.5703125" style="41" bestFit="1" customWidth="1"/>
    <col min="10" max="10" width="16.85546875" style="41" customWidth="1"/>
    <col min="11" max="11" width="19.5703125" style="41" bestFit="1" customWidth="1"/>
    <col min="12" max="12" width="13.5703125" style="41" bestFit="1" customWidth="1"/>
    <col min="13" max="13" width="9.140625" style="41"/>
    <col min="14" max="14" width="14.42578125" style="41" bestFit="1" customWidth="1"/>
    <col min="15" max="15" width="16.5703125" style="2" customWidth="1"/>
    <col min="16" max="48" width="9.140625" style="2"/>
    <col min="49" max="16384" width="9.140625" style="1"/>
  </cols>
  <sheetData>
    <row r="1" spans="1:14" x14ac:dyDescent="0.3">
      <c r="A1" s="314" t="s">
        <v>83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4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4" x14ac:dyDescent="0.3">
      <c r="A3" s="314" t="s">
        <v>127</v>
      </c>
      <c r="B3" s="314"/>
      <c r="C3" s="314"/>
      <c r="D3" s="314"/>
      <c r="E3" s="314"/>
      <c r="F3" s="314"/>
      <c r="G3" s="314"/>
      <c r="H3" s="314"/>
      <c r="I3" s="314"/>
      <c r="J3" s="314"/>
    </row>
    <row r="4" spans="1:14" x14ac:dyDescent="0.3">
      <c r="A4" s="314" t="s">
        <v>82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4" x14ac:dyDescent="0.3">
      <c r="A5" s="1"/>
      <c r="B5" s="1"/>
      <c r="C5" s="1"/>
      <c r="D5" s="1"/>
      <c r="F5" s="314"/>
      <c r="G5" s="314"/>
      <c r="H5" s="5"/>
      <c r="L5" s="103"/>
      <c r="M5" s="103"/>
    </row>
    <row r="6" spans="1:14" ht="21.75" customHeight="1" x14ac:dyDescent="0.3">
      <c r="A6" s="314" t="s">
        <v>16</v>
      </c>
      <c r="B6" s="314" t="s">
        <v>17</v>
      </c>
      <c r="C6" s="314" t="s">
        <v>44</v>
      </c>
      <c r="D6" s="314" t="s">
        <v>18</v>
      </c>
      <c r="E6" s="314" t="s">
        <v>26</v>
      </c>
      <c r="F6" s="314" t="s">
        <v>23</v>
      </c>
      <c r="G6" s="314"/>
      <c r="H6" s="314" t="s">
        <v>42</v>
      </c>
      <c r="I6" s="314" t="s">
        <v>41</v>
      </c>
      <c r="J6" s="314" t="s">
        <v>43</v>
      </c>
      <c r="L6" s="121"/>
      <c r="M6" s="121"/>
      <c r="N6" s="33"/>
    </row>
    <row r="7" spans="1:14" ht="21" customHeight="1" x14ac:dyDescent="0.3">
      <c r="A7" s="314"/>
      <c r="B7" s="314"/>
      <c r="C7" s="314"/>
      <c r="D7" s="314"/>
      <c r="E7" s="314"/>
      <c r="F7" s="314" t="s">
        <v>35</v>
      </c>
      <c r="G7" s="314" t="s">
        <v>39</v>
      </c>
      <c r="H7" s="314"/>
      <c r="I7" s="314"/>
      <c r="J7" s="314"/>
      <c r="L7" s="121"/>
      <c r="M7" s="121"/>
      <c r="N7" s="33"/>
    </row>
    <row r="8" spans="1:14" ht="21" customHeight="1" x14ac:dyDescent="0.3">
      <c r="A8" s="314"/>
      <c r="B8" s="314"/>
      <c r="C8" s="314"/>
      <c r="D8" s="314"/>
      <c r="E8" s="314"/>
      <c r="F8" s="314"/>
      <c r="G8" s="314"/>
      <c r="H8" s="314"/>
      <c r="I8" s="314"/>
      <c r="J8" s="314"/>
      <c r="L8" s="121"/>
      <c r="M8" s="121"/>
      <c r="N8" s="33"/>
    </row>
    <row r="9" spans="1:14" ht="18" customHeight="1" x14ac:dyDescent="0.3">
      <c r="A9" s="314"/>
      <c r="B9" s="314"/>
      <c r="C9" s="314"/>
      <c r="D9" s="314"/>
      <c r="E9" s="314"/>
      <c r="F9" s="314"/>
      <c r="G9" s="314"/>
      <c r="H9" s="314"/>
      <c r="I9" s="314"/>
      <c r="J9" s="314"/>
      <c r="L9" s="121"/>
      <c r="M9" s="121"/>
      <c r="N9" s="33"/>
    </row>
    <row r="10" spans="1:14" x14ac:dyDescent="0.3">
      <c r="A10" s="11"/>
      <c r="B10" s="11"/>
      <c r="C10" s="11"/>
      <c r="D10" s="11"/>
      <c r="E10" s="28" t="s">
        <v>5</v>
      </c>
      <c r="F10" s="54"/>
      <c r="G10" s="34"/>
      <c r="H10" s="34"/>
      <c r="I10" s="42"/>
      <c r="J10" s="42"/>
    </row>
    <row r="11" spans="1:14" s="8" customFormat="1" x14ac:dyDescent="0.2">
      <c r="A11" s="6"/>
      <c r="B11" s="6"/>
      <c r="C11" s="6"/>
      <c r="D11" s="6"/>
      <c r="E11" s="15" t="s">
        <v>30</v>
      </c>
      <c r="F11" s="10"/>
      <c r="G11" s="10"/>
      <c r="H11" s="10"/>
      <c r="I11" s="9"/>
      <c r="J11" s="9"/>
      <c r="K11" s="33"/>
      <c r="L11" s="33"/>
      <c r="M11" s="33"/>
      <c r="N11" s="33"/>
    </row>
    <row r="12" spans="1:14" s="17" customFormat="1" ht="42" x14ac:dyDescent="0.2">
      <c r="A12" s="15"/>
      <c r="B12" s="15"/>
      <c r="C12" s="15"/>
      <c r="D12" s="15"/>
      <c r="E12" s="105" t="s">
        <v>125</v>
      </c>
      <c r="F12" s="29"/>
      <c r="G12" s="29"/>
      <c r="H12" s="29"/>
      <c r="I12" s="16"/>
      <c r="J12" s="16"/>
      <c r="L12" s="65"/>
      <c r="M12" s="65"/>
    </row>
    <row r="13" spans="1:14" s="8" customFormat="1" ht="56.25" x14ac:dyDescent="0.2">
      <c r="A13" s="102" t="s">
        <v>69</v>
      </c>
      <c r="B13" s="6" t="s">
        <v>5</v>
      </c>
      <c r="C13" s="6" t="s">
        <v>86</v>
      </c>
      <c r="D13" s="6" t="s">
        <v>5</v>
      </c>
      <c r="E13" s="53" t="s">
        <v>90</v>
      </c>
      <c r="F13" s="10">
        <v>28380000</v>
      </c>
      <c r="G13" s="10"/>
      <c r="H13" s="10"/>
      <c r="I13" s="10"/>
      <c r="J13" s="9">
        <f>+H13-I13</f>
        <v>0</v>
      </c>
      <c r="K13" s="33"/>
      <c r="L13" s="33"/>
      <c r="M13" s="33"/>
      <c r="N13" s="33"/>
    </row>
    <row r="14" spans="1:14" s="8" customFormat="1" x14ac:dyDescent="0.2">
      <c r="A14" s="86"/>
      <c r="B14" s="62"/>
      <c r="C14" s="73"/>
      <c r="D14" s="6"/>
      <c r="E14" s="53"/>
      <c r="F14" s="10"/>
      <c r="G14" s="10"/>
      <c r="H14" s="10"/>
      <c r="I14" s="10"/>
      <c r="J14" s="9">
        <f>+H14-I14</f>
        <v>0</v>
      </c>
      <c r="K14" s="33"/>
      <c r="L14" s="33"/>
      <c r="M14" s="33"/>
      <c r="N14" s="33"/>
    </row>
    <row r="15" spans="1:14" s="8" customFormat="1" x14ac:dyDescent="0.2">
      <c r="A15" s="86"/>
      <c r="B15" s="12"/>
      <c r="C15" s="12"/>
      <c r="D15" s="12"/>
      <c r="E15" s="7"/>
      <c r="F15" s="55"/>
      <c r="G15" s="10"/>
      <c r="H15" s="10"/>
      <c r="I15" s="9"/>
      <c r="J15" s="9"/>
      <c r="K15" s="33"/>
      <c r="L15" s="33"/>
      <c r="M15" s="33"/>
      <c r="N15" s="33"/>
    </row>
    <row r="16" spans="1:14" s="13" customFormat="1" x14ac:dyDescent="0.3">
      <c r="A16" s="90" t="str">
        <f>+A13</f>
        <v>1</v>
      </c>
      <c r="B16" s="46"/>
      <c r="C16" s="46"/>
      <c r="D16" s="46"/>
      <c r="E16" s="47" t="s">
        <v>36</v>
      </c>
      <c r="F16" s="56">
        <f>SUM(F13:F15)</f>
        <v>28380000</v>
      </c>
      <c r="G16" s="56">
        <f>SUM(G13:G15)</f>
        <v>0</v>
      </c>
      <c r="H16" s="56">
        <f>SUM(H13:H15)</f>
        <v>0</v>
      </c>
      <c r="I16" s="56">
        <f>SUM(I13:I15)</f>
        <v>0</v>
      </c>
      <c r="J16" s="56">
        <f>SUM(J13:J15)</f>
        <v>0</v>
      </c>
      <c r="K16" s="100"/>
      <c r="L16" s="100"/>
      <c r="M16" s="100"/>
      <c r="N16" s="100"/>
    </row>
    <row r="17" spans="1:48" s="17" customFormat="1" x14ac:dyDescent="0.2">
      <c r="A17" s="15"/>
      <c r="B17" s="15"/>
      <c r="C17" s="15"/>
      <c r="D17" s="15"/>
      <c r="E17" s="26" t="s">
        <v>8</v>
      </c>
      <c r="F17" s="29"/>
      <c r="G17" s="29"/>
      <c r="H17" s="29"/>
      <c r="I17" s="16"/>
      <c r="J17" s="16"/>
      <c r="K17" s="99"/>
      <c r="L17" s="99"/>
      <c r="M17" s="99"/>
      <c r="N17" s="99"/>
    </row>
    <row r="18" spans="1:48" s="8" customFormat="1" ht="21" x14ac:dyDescent="0.2">
      <c r="A18" s="86"/>
      <c r="B18" s="6"/>
      <c r="C18" s="6"/>
      <c r="D18" s="6"/>
      <c r="E18" s="104" t="s">
        <v>126</v>
      </c>
      <c r="F18" s="10"/>
      <c r="G18" s="10"/>
      <c r="H18" s="10"/>
      <c r="I18" s="9"/>
      <c r="J18" s="9"/>
    </row>
    <row r="19" spans="1:48" s="17" customFormat="1" ht="37.5" x14ac:dyDescent="0.2">
      <c r="A19" s="102" t="s">
        <v>69</v>
      </c>
      <c r="B19" s="6" t="s">
        <v>5</v>
      </c>
      <c r="C19" s="6" t="s">
        <v>86</v>
      </c>
      <c r="D19" s="6" t="s">
        <v>5</v>
      </c>
      <c r="E19" s="61" t="s">
        <v>91</v>
      </c>
      <c r="F19" s="10">
        <v>1305800</v>
      </c>
      <c r="G19" s="29"/>
      <c r="H19" s="29"/>
      <c r="I19" s="16"/>
      <c r="J19" s="16"/>
      <c r="K19" s="99"/>
      <c r="L19" s="99"/>
      <c r="M19" s="99"/>
      <c r="N19" s="33"/>
    </row>
    <row r="20" spans="1:48" s="17" customFormat="1" ht="56.25" x14ac:dyDescent="0.2">
      <c r="A20" s="102" t="s">
        <v>70</v>
      </c>
      <c r="B20" s="6" t="s">
        <v>5</v>
      </c>
      <c r="C20" s="6" t="s">
        <v>86</v>
      </c>
      <c r="D20" s="6" t="s">
        <v>5</v>
      </c>
      <c r="E20" s="61" t="s">
        <v>92</v>
      </c>
      <c r="F20" s="10">
        <v>1305800</v>
      </c>
      <c r="G20" s="29"/>
      <c r="H20" s="29"/>
      <c r="I20" s="16"/>
      <c r="J20" s="16"/>
      <c r="K20" s="99"/>
      <c r="L20" s="99"/>
      <c r="M20" s="99"/>
      <c r="N20" s="33"/>
    </row>
    <row r="21" spans="1:48" s="17" customFormat="1" x14ac:dyDescent="0.2">
      <c r="A21" s="86"/>
      <c r="B21" s="15"/>
      <c r="C21" s="73"/>
      <c r="D21" s="15"/>
      <c r="E21" s="53"/>
      <c r="F21" s="10"/>
      <c r="G21" s="29"/>
      <c r="H21" s="10"/>
      <c r="I21" s="10"/>
      <c r="J21" s="16">
        <f>+H21-I21</f>
        <v>0</v>
      </c>
      <c r="K21" s="99"/>
      <c r="L21" s="33"/>
      <c r="M21" s="33"/>
      <c r="N21" s="33"/>
    </row>
    <row r="22" spans="1:48" s="8" customFormat="1" x14ac:dyDescent="0.2">
      <c r="A22" s="86"/>
      <c r="B22" s="6"/>
      <c r="C22" s="6"/>
      <c r="D22" s="6"/>
      <c r="E22" s="7"/>
      <c r="F22" s="9"/>
      <c r="G22" s="10"/>
      <c r="H22" s="10"/>
      <c r="I22" s="9"/>
      <c r="J22" s="9"/>
      <c r="K22" s="33"/>
      <c r="L22" s="33"/>
      <c r="M22" s="33"/>
      <c r="N22" s="33"/>
    </row>
    <row r="23" spans="1:48" s="17" customFormat="1" ht="19.5" thickBot="1" x14ac:dyDescent="0.35">
      <c r="A23" s="88" t="str">
        <f>+A20</f>
        <v>2</v>
      </c>
      <c r="B23" s="48"/>
      <c r="C23" s="48"/>
      <c r="D23" s="48"/>
      <c r="E23" s="49" t="s">
        <v>27</v>
      </c>
      <c r="F23" s="57">
        <f>SUM(F19:F22)</f>
        <v>2611600</v>
      </c>
      <c r="G23" s="57">
        <f>SUM(G19:G22)</f>
        <v>0</v>
      </c>
      <c r="H23" s="57">
        <f>SUM(H19:H22)</f>
        <v>0</v>
      </c>
      <c r="I23" s="57">
        <f>SUM(I19:I22)</f>
        <v>0</v>
      </c>
      <c r="J23" s="57">
        <f>SUM(J19:J22)</f>
        <v>0</v>
      </c>
      <c r="K23" s="99"/>
      <c r="L23" s="100"/>
      <c r="M23" s="100"/>
      <c r="N23" s="100"/>
    </row>
    <row r="24" spans="1:48" s="24" customFormat="1" ht="19.5" thickBot="1" x14ac:dyDescent="0.35">
      <c r="A24" s="50">
        <f>+A16+A23</f>
        <v>3</v>
      </c>
      <c r="B24" s="51"/>
      <c r="C24" s="51"/>
      <c r="D24" s="51"/>
      <c r="E24" s="51" t="s">
        <v>62</v>
      </c>
      <c r="F24" s="58">
        <f>F16+F23</f>
        <v>30991600</v>
      </c>
      <c r="G24" s="52">
        <f>+G16+G23</f>
        <v>0</v>
      </c>
      <c r="H24" s="52">
        <f>H16+H23</f>
        <v>0</v>
      </c>
      <c r="I24" s="52">
        <f>I16+I23</f>
        <v>0</v>
      </c>
      <c r="J24" s="52">
        <f>J16+J23</f>
        <v>0</v>
      </c>
      <c r="K24" s="100"/>
      <c r="L24" s="41"/>
      <c r="M24" s="41"/>
      <c r="N24" s="4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s="8" customFormat="1" x14ac:dyDescent="0.2">
      <c r="A25" s="14"/>
      <c r="B25" s="14"/>
      <c r="C25" s="14"/>
      <c r="D25" s="14"/>
      <c r="E25" s="27"/>
      <c r="F25" s="33"/>
      <c r="G25" s="18"/>
      <c r="H25" s="18"/>
      <c r="I25" s="33"/>
      <c r="J25" s="33"/>
      <c r="K25" s="33"/>
      <c r="L25" s="33"/>
      <c r="M25" s="33"/>
      <c r="N25" s="33"/>
    </row>
    <row r="26" spans="1:48" s="8" customFormat="1" x14ac:dyDescent="0.3">
      <c r="A26" s="14"/>
      <c r="B26" s="14"/>
      <c r="C26" s="14"/>
      <c r="D26" s="14"/>
      <c r="E26" s="27"/>
      <c r="F26" s="59"/>
      <c r="G26" s="18"/>
      <c r="H26" s="18"/>
      <c r="I26" s="33"/>
      <c r="J26" s="33"/>
      <c r="K26" s="33"/>
      <c r="L26" s="33"/>
      <c r="M26" s="33"/>
      <c r="N26" s="33"/>
    </row>
    <row r="28" spans="1:48" s="21" customFormat="1" x14ac:dyDescent="0.3">
      <c r="A28" s="20"/>
      <c r="B28" s="20"/>
      <c r="C28" s="20"/>
      <c r="D28" s="20"/>
      <c r="E28" s="31"/>
      <c r="F28" s="112"/>
      <c r="G28" s="37"/>
      <c r="H28" s="37"/>
      <c r="I28" s="43"/>
      <c r="J28" s="43"/>
      <c r="K28" s="43"/>
      <c r="L28" s="43"/>
      <c r="M28" s="43"/>
      <c r="N28" s="43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</row>
    <row r="29" spans="1:48" s="21" customFormat="1" x14ac:dyDescent="0.3">
      <c r="A29" s="20"/>
      <c r="B29" s="20"/>
      <c r="C29" s="20"/>
      <c r="D29" s="20"/>
      <c r="F29" s="23"/>
      <c r="G29" s="36"/>
      <c r="H29" s="36"/>
      <c r="I29" s="43"/>
      <c r="J29" s="43"/>
      <c r="K29" s="43"/>
      <c r="L29" s="43"/>
      <c r="M29" s="43"/>
      <c r="N29" s="43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</row>
    <row r="30" spans="1:48" s="21" customFormat="1" x14ac:dyDescent="0.3">
      <c r="A30" s="20"/>
      <c r="B30" s="20"/>
      <c r="C30" s="20"/>
      <c r="D30" s="20"/>
      <c r="F30" s="79"/>
      <c r="G30" s="36"/>
      <c r="H30" s="36"/>
      <c r="I30" s="43"/>
      <c r="J30" s="43"/>
      <c r="K30" s="43"/>
      <c r="L30" s="43"/>
      <c r="M30" s="43"/>
      <c r="N30" s="43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</row>
    <row r="31" spans="1:48" s="21" customFormat="1" x14ac:dyDescent="0.3">
      <c r="A31" s="20"/>
      <c r="B31" s="20"/>
      <c r="C31" s="20"/>
      <c r="D31" s="20"/>
      <c r="F31" s="23"/>
      <c r="G31" s="36"/>
      <c r="H31" s="36"/>
      <c r="I31" s="43"/>
      <c r="J31" s="43"/>
      <c r="K31" s="43"/>
      <c r="L31" s="43"/>
      <c r="M31" s="43"/>
      <c r="N31" s="43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</row>
    <row r="32" spans="1:48" x14ac:dyDescent="0.3">
      <c r="F32" s="4"/>
    </row>
    <row r="33" spans="1:14" x14ac:dyDescent="0.3">
      <c r="A33" s="314" t="s">
        <v>83</v>
      </c>
      <c r="B33" s="314"/>
      <c r="C33" s="314"/>
      <c r="D33" s="314"/>
      <c r="E33" s="314"/>
      <c r="F33" s="314"/>
      <c r="G33" s="314"/>
      <c r="H33" s="314"/>
      <c r="I33" s="314"/>
      <c r="J33" s="314"/>
    </row>
    <row r="34" spans="1:14" x14ac:dyDescent="0.3">
      <c r="A34" s="314" t="s">
        <v>6</v>
      </c>
      <c r="B34" s="314"/>
      <c r="C34" s="314"/>
      <c r="D34" s="314"/>
      <c r="E34" s="314"/>
      <c r="F34" s="314"/>
      <c r="G34" s="314"/>
      <c r="H34" s="314"/>
      <c r="I34" s="314"/>
      <c r="J34" s="314"/>
    </row>
    <row r="35" spans="1:14" x14ac:dyDescent="0.3">
      <c r="A35" s="314" t="s">
        <v>127</v>
      </c>
      <c r="B35" s="314"/>
      <c r="C35" s="314"/>
      <c r="D35" s="314"/>
      <c r="E35" s="314"/>
      <c r="F35" s="314"/>
      <c r="G35" s="314"/>
      <c r="H35" s="314"/>
      <c r="I35" s="314"/>
      <c r="J35" s="314"/>
    </row>
    <row r="36" spans="1:14" x14ac:dyDescent="0.3">
      <c r="A36" s="314" t="s">
        <v>82</v>
      </c>
      <c r="B36" s="314"/>
      <c r="C36" s="314"/>
      <c r="D36" s="314"/>
      <c r="E36" s="314"/>
      <c r="F36" s="314"/>
      <c r="G36" s="314"/>
      <c r="H36" s="314"/>
      <c r="I36" s="314"/>
      <c r="J36" s="314"/>
    </row>
    <row r="37" spans="1:14" x14ac:dyDescent="0.3">
      <c r="A37" s="1"/>
      <c r="B37" s="1"/>
      <c r="C37" s="1"/>
      <c r="D37" s="1"/>
      <c r="F37" s="314"/>
      <c r="G37" s="314"/>
      <c r="H37" s="5"/>
      <c r="L37" s="103"/>
      <c r="M37" s="103"/>
    </row>
    <row r="38" spans="1:14" ht="21.75" customHeight="1" x14ac:dyDescent="0.3">
      <c r="A38" s="314" t="s">
        <v>16</v>
      </c>
      <c r="B38" s="314" t="s">
        <v>17</v>
      </c>
      <c r="C38" s="314" t="s">
        <v>44</v>
      </c>
      <c r="D38" s="314" t="s">
        <v>18</v>
      </c>
      <c r="E38" s="314" t="s">
        <v>26</v>
      </c>
      <c r="F38" s="314" t="s">
        <v>23</v>
      </c>
      <c r="G38" s="314"/>
      <c r="H38" s="314" t="s">
        <v>42</v>
      </c>
      <c r="I38" s="314" t="s">
        <v>41</v>
      </c>
      <c r="J38" s="314" t="s">
        <v>43</v>
      </c>
      <c r="L38" s="121"/>
      <c r="M38" s="121"/>
      <c r="N38" s="8"/>
    </row>
    <row r="39" spans="1:14" ht="21" customHeight="1" x14ac:dyDescent="0.3">
      <c r="A39" s="314"/>
      <c r="B39" s="314"/>
      <c r="C39" s="314"/>
      <c r="D39" s="314"/>
      <c r="E39" s="314"/>
      <c r="F39" s="314" t="s">
        <v>35</v>
      </c>
      <c r="G39" s="314" t="s">
        <v>39</v>
      </c>
      <c r="H39" s="314"/>
      <c r="I39" s="314"/>
      <c r="J39" s="314"/>
      <c r="L39" s="121"/>
      <c r="M39" s="121"/>
      <c r="N39" s="8"/>
    </row>
    <row r="40" spans="1:14" ht="21" customHeight="1" x14ac:dyDescent="0.3">
      <c r="A40" s="314"/>
      <c r="B40" s="314"/>
      <c r="C40" s="314"/>
      <c r="D40" s="314"/>
      <c r="E40" s="314"/>
      <c r="F40" s="314"/>
      <c r="G40" s="314"/>
      <c r="H40" s="314"/>
      <c r="I40" s="314"/>
      <c r="J40" s="314"/>
      <c r="L40" s="121"/>
      <c r="M40" s="121"/>
      <c r="N40" s="8"/>
    </row>
    <row r="41" spans="1:14" ht="18" customHeight="1" x14ac:dyDescent="0.3">
      <c r="A41" s="314"/>
      <c r="B41" s="314"/>
      <c r="C41" s="314"/>
      <c r="D41" s="314"/>
      <c r="E41" s="314"/>
      <c r="F41" s="314"/>
      <c r="G41" s="314"/>
      <c r="H41" s="314"/>
      <c r="I41" s="314"/>
      <c r="J41" s="314"/>
      <c r="L41" s="121"/>
      <c r="M41" s="121"/>
      <c r="N41" s="8"/>
    </row>
    <row r="42" spans="1:14" x14ac:dyDescent="0.3">
      <c r="A42" s="11"/>
      <c r="B42" s="11"/>
      <c r="C42" s="11"/>
      <c r="D42" s="11"/>
      <c r="E42" s="28" t="s">
        <v>123</v>
      </c>
      <c r="F42" s="54"/>
      <c r="G42" s="34"/>
      <c r="H42" s="34"/>
      <c r="I42" s="42"/>
      <c r="J42" s="42"/>
    </row>
    <row r="43" spans="1:14" s="8" customFormat="1" x14ac:dyDescent="0.2">
      <c r="A43" s="6"/>
      <c r="B43" s="6"/>
      <c r="C43" s="6"/>
      <c r="D43" s="6"/>
      <c r="E43" s="15" t="s">
        <v>30</v>
      </c>
      <c r="F43" s="10"/>
      <c r="G43" s="10"/>
      <c r="H43" s="10"/>
      <c r="I43" s="9"/>
      <c r="J43" s="9"/>
      <c r="K43" s="33"/>
      <c r="L43" s="33"/>
      <c r="M43" s="33"/>
      <c r="N43" s="33"/>
    </row>
    <row r="44" spans="1:14" s="8" customFormat="1" ht="21" x14ac:dyDescent="0.2">
      <c r="A44" s="86"/>
      <c r="B44" s="6"/>
      <c r="C44" s="6"/>
      <c r="D44" s="6"/>
      <c r="E44" s="104" t="s">
        <v>124</v>
      </c>
      <c r="F44" s="10"/>
      <c r="G44" s="10"/>
      <c r="H44" s="10"/>
      <c r="I44" s="9"/>
      <c r="J44" s="9"/>
    </row>
    <row r="45" spans="1:14" s="8" customFormat="1" ht="93.75" x14ac:dyDescent="0.2">
      <c r="A45" s="86"/>
      <c r="B45" s="15" t="s">
        <v>13</v>
      </c>
      <c r="C45" s="15" t="s">
        <v>102</v>
      </c>
      <c r="D45" s="15" t="s">
        <v>101</v>
      </c>
      <c r="E45" s="92" t="s">
        <v>118</v>
      </c>
      <c r="F45" s="10"/>
      <c r="G45" s="10"/>
      <c r="H45" s="10"/>
      <c r="I45" s="9"/>
      <c r="J45" s="9"/>
      <c r="K45" s="33"/>
      <c r="L45" s="33"/>
      <c r="M45" s="33"/>
      <c r="N45" s="33"/>
    </row>
    <row r="46" spans="1:14" s="8" customFormat="1" ht="37.5" x14ac:dyDescent="0.2">
      <c r="A46" s="86" t="s">
        <v>69</v>
      </c>
      <c r="B46" s="6" t="s">
        <v>13</v>
      </c>
      <c r="C46" s="6" t="s">
        <v>102</v>
      </c>
      <c r="D46" s="6" t="s">
        <v>101</v>
      </c>
      <c r="E46" s="53" t="s">
        <v>105</v>
      </c>
      <c r="F46" s="10">
        <v>310000</v>
      </c>
      <c r="G46" s="10"/>
      <c r="H46" s="10"/>
      <c r="I46" s="9"/>
      <c r="J46" s="9"/>
      <c r="K46" s="33"/>
      <c r="L46" s="33"/>
      <c r="M46" s="33"/>
      <c r="N46" s="33"/>
    </row>
    <row r="47" spans="1:14" s="8" customFormat="1" ht="56.25" x14ac:dyDescent="0.2">
      <c r="A47" s="86" t="s">
        <v>70</v>
      </c>
      <c r="B47" s="6" t="s">
        <v>13</v>
      </c>
      <c r="C47" s="6" t="s">
        <v>102</v>
      </c>
      <c r="D47" s="6" t="s">
        <v>101</v>
      </c>
      <c r="E47" s="53" t="s">
        <v>106</v>
      </c>
      <c r="F47" s="10">
        <v>464000</v>
      </c>
      <c r="G47" s="10"/>
      <c r="H47" s="10"/>
      <c r="I47" s="9"/>
      <c r="J47" s="9"/>
      <c r="K47" s="33"/>
      <c r="L47" s="33"/>
      <c r="M47" s="33"/>
      <c r="N47" s="33"/>
    </row>
    <row r="48" spans="1:14" s="8" customFormat="1" ht="56.25" x14ac:dyDescent="0.2">
      <c r="A48" s="86" t="s">
        <v>71</v>
      </c>
      <c r="B48" s="6" t="s">
        <v>13</v>
      </c>
      <c r="C48" s="6" t="s">
        <v>102</v>
      </c>
      <c r="D48" s="6" t="s">
        <v>101</v>
      </c>
      <c r="E48" s="53" t="s">
        <v>107</v>
      </c>
      <c r="F48" s="10">
        <v>168000</v>
      </c>
      <c r="G48" s="10"/>
      <c r="H48" s="10"/>
      <c r="I48" s="9"/>
      <c r="J48" s="9"/>
      <c r="K48" s="33"/>
      <c r="L48" s="33"/>
      <c r="M48" s="33"/>
      <c r="N48" s="33"/>
    </row>
    <row r="49" spans="1:15" s="8" customFormat="1" ht="56.25" x14ac:dyDescent="0.2">
      <c r="A49" s="86" t="s">
        <v>72</v>
      </c>
      <c r="B49" s="6" t="s">
        <v>13</v>
      </c>
      <c r="C49" s="6" t="s">
        <v>102</v>
      </c>
      <c r="D49" s="6" t="s">
        <v>101</v>
      </c>
      <c r="E49" s="53" t="s">
        <v>108</v>
      </c>
      <c r="F49" s="10">
        <v>110600</v>
      </c>
      <c r="G49" s="10"/>
      <c r="H49" s="10"/>
      <c r="I49" s="9"/>
      <c r="J49" s="9"/>
      <c r="K49" s="33"/>
      <c r="L49" s="33"/>
      <c r="M49" s="33"/>
      <c r="N49" s="33"/>
    </row>
    <row r="50" spans="1:15" s="8" customFormat="1" ht="56.25" x14ac:dyDescent="0.2">
      <c r="A50" s="86" t="s">
        <v>73</v>
      </c>
      <c r="B50" s="6" t="s">
        <v>13</v>
      </c>
      <c r="C50" s="6" t="s">
        <v>102</v>
      </c>
      <c r="D50" s="6" t="s">
        <v>101</v>
      </c>
      <c r="E50" s="53" t="s">
        <v>109</v>
      </c>
      <c r="F50" s="10">
        <v>12000</v>
      </c>
      <c r="G50" s="10"/>
      <c r="H50" s="10"/>
      <c r="I50" s="9"/>
      <c r="J50" s="9"/>
      <c r="K50" s="33"/>
      <c r="L50" s="33"/>
      <c r="M50" s="33"/>
      <c r="N50" s="33"/>
    </row>
    <row r="51" spans="1:15" s="8" customFormat="1" ht="37.5" x14ac:dyDescent="0.2">
      <c r="A51" s="86" t="s">
        <v>74</v>
      </c>
      <c r="B51" s="6" t="s">
        <v>13</v>
      </c>
      <c r="C51" s="6" t="s">
        <v>102</v>
      </c>
      <c r="D51" s="6" t="s">
        <v>101</v>
      </c>
      <c r="E51" s="53" t="s">
        <v>110</v>
      </c>
      <c r="F51" s="10">
        <v>35000</v>
      </c>
      <c r="G51" s="10"/>
      <c r="H51" s="10"/>
      <c r="I51" s="9"/>
      <c r="J51" s="9"/>
      <c r="K51" s="33"/>
      <c r="L51" s="33"/>
      <c r="M51" s="33"/>
      <c r="N51" s="33"/>
    </row>
    <row r="52" spans="1:15" s="8" customFormat="1" ht="37.5" x14ac:dyDescent="0.2">
      <c r="A52" s="86" t="s">
        <v>75</v>
      </c>
      <c r="B52" s="6" t="s">
        <v>13</v>
      </c>
      <c r="C52" s="6" t="s">
        <v>102</v>
      </c>
      <c r="D52" s="6" t="s">
        <v>101</v>
      </c>
      <c r="E52" s="53" t="s">
        <v>111</v>
      </c>
      <c r="F52" s="10">
        <v>92800</v>
      </c>
      <c r="G52" s="10"/>
      <c r="H52" s="10"/>
      <c r="I52" s="9"/>
      <c r="J52" s="9"/>
      <c r="K52" s="33"/>
      <c r="L52" s="33"/>
      <c r="M52" s="33"/>
      <c r="N52" s="33"/>
    </row>
    <row r="53" spans="1:15" s="8" customFormat="1" ht="56.25" x14ac:dyDescent="0.2">
      <c r="A53" s="86" t="s">
        <v>76</v>
      </c>
      <c r="B53" s="6" t="s">
        <v>13</v>
      </c>
      <c r="C53" s="6" t="s">
        <v>102</v>
      </c>
      <c r="D53" s="6" t="s">
        <v>101</v>
      </c>
      <c r="E53" s="53" t="s">
        <v>103</v>
      </c>
      <c r="F53" s="10">
        <v>39000</v>
      </c>
      <c r="G53" s="10"/>
      <c r="H53" s="10"/>
      <c r="I53" s="9"/>
      <c r="J53" s="9"/>
      <c r="K53" s="33"/>
      <c r="L53" s="33"/>
      <c r="M53" s="33"/>
      <c r="N53" s="33"/>
    </row>
    <row r="54" spans="1:15" s="8" customFormat="1" ht="56.25" x14ac:dyDescent="0.2">
      <c r="A54" s="86" t="s">
        <v>77</v>
      </c>
      <c r="B54" s="6" t="s">
        <v>13</v>
      </c>
      <c r="C54" s="6" t="s">
        <v>102</v>
      </c>
      <c r="D54" s="6" t="s">
        <v>101</v>
      </c>
      <c r="E54" s="53" t="s">
        <v>113</v>
      </c>
      <c r="F54" s="10">
        <v>6000</v>
      </c>
      <c r="G54" s="10"/>
      <c r="H54" s="10"/>
      <c r="I54" s="9"/>
      <c r="J54" s="9"/>
      <c r="K54" s="33"/>
      <c r="L54" s="33"/>
      <c r="M54" s="33"/>
      <c r="N54" s="33"/>
    </row>
    <row r="55" spans="1:15" s="8" customFormat="1" ht="37.5" x14ac:dyDescent="0.2">
      <c r="A55" s="86" t="s">
        <v>78</v>
      </c>
      <c r="B55" s="6" t="s">
        <v>13</v>
      </c>
      <c r="C55" s="6" t="s">
        <v>102</v>
      </c>
      <c r="D55" s="6" t="s">
        <v>101</v>
      </c>
      <c r="E55" s="53" t="s">
        <v>114</v>
      </c>
      <c r="F55" s="10">
        <v>45500</v>
      </c>
      <c r="G55" s="10"/>
      <c r="H55" s="10"/>
      <c r="I55" s="9"/>
      <c r="J55" s="9"/>
      <c r="K55" s="33"/>
      <c r="L55" s="33"/>
      <c r="M55" s="33"/>
      <c r="N55" s="33"/>
    </row>
    <row r="56" spans="1:15" s="8" customFormat="1" ht="37.5" x14ac:dyDescent="0.2">
      <c r="A56" s="102"/>
      <c r="B56" s="15" t="s">
        <v>13</v>
      </c>
      <c r="C56" s="15" t="s">
        <v>85</v>
      </c>
      <c r="D56" s="15" t="s">
        <v>104</v>
      </c>
      <c r="E56" s="92" t="s">
        <v>112</v>
      </c>
      <c r="F56" s="10"/>
      <c r="G56" s="10"/>
      <c r="H56" s="10"/>
      <c r="I56" s="9"/>
      <c r="J56" s="9"/>
      <c r="K56" s="33"/>
      <c r="L56" s="33"/>
      <c r="M56" s="33"/>
      <c r="N56" s="33"/>
    </row>
    <row r="57" spans="1:15" s="8" customFormat="1" ht="56.25" x14ac:dyDescent="0.2">
      <c r="A57" s="102" t="s">
        <v>79</v>
      </c>
      <c r="B57" s="6" t="s">
        <v>13</v>
      </c>
      <c r="C57" s="6" t="s">
        <v>85</v>
      </c>
      <c r="D57" s="6" t="s">
        <v>104</v>
      </c>
      <c r="E57" s="53" t="s">
        <v>115</v>
      </c>
      <c r="F57" s="10">
        <v>4704000</v>
      </c>
      <c r="G57" s="10"/>
      <c r="H57" s="10"/>
      <c r="I57" s="9"/>
      <c r="J57" s="9"/>
      <c r="K57" s="33"/>
      <c r="L57" s="33"/>
      <c r="M57" s="33"/>
      <c r="N57" s="33"/>
    </row>
    <row r="58" spans="1:15" s="8" customFormat="1" ht="37.5" x14ac:dyDescent="0.2">
      <c r="A58" s="102" t="s">
        <v>80</v>
      </c>
      <c r="B58" s="6" t="s">
        <v>13</v>
      </c>
      <c r="C58" s="6" t="s">
        <v>85</v>
      </c>
      <c r="D58" s="6" t="s">
        <v>104</v>
      </c>
      <c r="E58" s="53" t="s">
        <v>116</v>
      </c>
      <c r="F58" s="10">
        <v>1887000</v>
      </c>
      <c r="G58" s="10"/>
      <c r="H58" s="10"/>
      <c r="I58" s="9"/>
      <c r="J58" s="9"/>
      <c r="K58" s="33"/>
      <c r="L58" s="33"/>
      <c r="M58" s="33"/>
      <c r="N58" s="33"/>
    </row>
    <row r="59" spans="1:15" s="8" customFormat="1" ht="37.5" x14ac:dyDescent="0.2">
      <c r="A59" s="102" t="s">
        <v>81</v>
      </c>
      <c r="B59" s="6" t="s">
        <v>13</v>
      </c>
      <c r="C59" s="6" t="s">
        <v>85</v>
      </c>
      <c r="D59" s="6" t="s">
        <v>104</v>
      </c>
      <c r="E59" s="53" t="s">
        <v>117</v>
      </c>
      <c r="F59" s="10">
        <v>1080000</v>
      </c>
      <c r="G59" s="10"/>
      <c r="H59" s="10"/>
      <c r="I59" s="9"/>
      <c r="J59" s="9"/>
      <c r="K59" s="33"/>
      <c r="L59" s="33"/>
      <c r="M59" s="33"/>
      <c r="N59" s="33"/>
    </row>
    <row r="60" spans="1:15" s="8" customFormat="1" x14ac:dyDescent="0.2">
      <c r="A60" s="86"/>
      <c r="B60" s="6"/>
      <c r="C60" s="6"/>
      <c r="D60" s="6"/>
      <c r="E60" s="61"/>
      <c r="F60" s="10"/>
      <c r="G60" s="10"/>
      <c r="H60" s="10"/>
      <c r="I60" s="9"/>
      <c r="J60" s="9">
        <f>+H60-I60</f>
        <v>0</v>
      </c>
      <c r="K60" s="33"/>
      <c r="L60" s="33"/>
      <c r="M60" s="33"/>
      <c r="N60" s="33"/>
    </row>
    <row r="61" spans="1:15" s="8" customFormat="1" x14ac:dyDescent="0.2">
      <c r="A61" s="86"/>
      <c r="B61" s="12"/>
      <c r="C61" s="12"/>
      <c r="D61" s="12"/>
      <c r="E61" s="53"/>
      <c r="F61" s="55"/>
      <c r="G61" s="10"/>
      <c r="H61" s="10"/>
      <c r="I61" s="9"/>
      <c r="J61" s="9"/>
      <c r="K61" s="33"/>
      <c r="L61" s="33"/>
      <c r="M61" s="33"/>
      <c r="N61" s="33"/>
      <c r="O61" s="66"/>
    </row>
    <row r="62" spans="1:15" s="13" customFormat="1" x14ac:dyDescent="0.3">
      <c r="A62" s="84" t="str">
        <f>+A59</f>
        <v>13</v>
      </c>
      <c r="B62" s="46"/>
      <c r="C62" s="46"/>
      <c r="D62" s="46"/>
      <c r="E62" s="47" t="s">
        <v>36</v>
      </c>
      <c r="F62" s="56">
        <f>SUM(F46:F61)</f>
        <v>8953900</v>
      </c>
      <c r="G62" s="56">
        <f>SUM(G46:G61)</f>
        <v>0</v>
      </c>
      <c r="H62" s="56">
        <f>SUM(H46:H61)</f>
        <v>0</v>
      </c>
      <c r="I62" s="56">
        <f>SUM(I46:I61)</f>
        <v>0</v>
      </c>
      <c r="J62" s="56">
        <f>SUM(J46:J61)</f>
        <v>0</v>
      </c>
      <c r="K62" s="100"/>
      <c r="L62" s="100"/>
      <c r="M62" s="100"/>
      <c r="N62" s="100"/>
    </row>
    <row r="63" spans="1:15" s="17" customFormat="1" x14ac:dyDescent="0.2">
      <c r="A63" s="15"/>
      <c r="B63" s="15"/>
      <c r="C63" s="15"/>
      <c r="D63" s="15"/>
      <c r="E63" s="26" t="s">
        <v>8</v>
      </c>
      <c r="F63" s="29"/>
      <c r="G63" s="29"/>
      <c r="H63" s="29"/>
      <c r="I63" s="16"/>
      <c r="J63" s="16"/>
      <c r="K63" s="99"/>
      <c r="L63" s="99"/>
      <c r="M63" s="99"/>
      <c r="N63" s="99"/>
    </row>
    <row r="64" spans="1:15" s="17" customFormat="1" x14ac:dyDescent="0.2">
      <c r="A64" s="86"/>
      <c r="B64" s="15"/>
      <c r="C64" s="6"/>
      <c r="D64" s="6"/>
      <c r="E64" s="61"/>
      <c r="F64" s="10"/>
      <c r="G64" s="29"/>
      <c r="H64" s="29"/>
      <c r="I64" s="16"/>
      <c r="J64" s="16"/>
      <c r="K64" s="99"/>
      <c r="L64" s="99"/>
      <c r="M64" s="99"/>
      <c r="N64" s="99"/>
    </row>
    <row r="65" spans="1:48" s="17" customFormat="1" x14ac:dyDescent="0.2">
      <c r="A65" s="86"/>
      <c r="B65" s="15"/>
      <c r="C65" s="15"/>
      <c r="D65" s="15"/>
      <c r="E65" s="53"/>
      <c r="F65" s="10"/>
      <c r="G65" s="29"/>
      <c r="H65" s="29"/>
      <c r="I65" s="16"/>
      <c r="J65" s="16"/>
      <c r="K65" s="99"/>
      <c r="L65" s="99"/>
      <c r="M65" s="99"/>
      <c r="N65" s="99"/>
    </row>
    <row r="66" spans="1:48" s="17" customFormat="1" ht="19.5" thickBot="1" x14ac:dyDescent="0.35">
      <c r="A66" s="93">
        <f>+A64</f>
        <v>0</v>
      </c>
      <c r="B66" s="48"/>
      <c r="C66" s="48"/>
      <c r="D66" s="48"/>
      <c r="E66" s="49" t="s">
        <v>27</v>
      </c>
      <c r="F66" s="57">
        <f>SUM(F64:F65)</f>
        <v>0</v>
      </c>
      <c r="G66" s="57">
        <f>SUM(G64:G65)</f>
        <v>0</v>
      </c>
      <c r="H66" s="57">
        <f>SUM(H64:H65)</f>
        <v>0</v>
      </c>
      <c r="I66" s="57">
        <f>SUM(I64:I65)</f>
        <v>0</v>
      </c>
      <c r="J66" s="57">
        <f>SUM(J64:J65)</f>
        <v>0</v>
      </c>
      <c r="K66" s="99"/>
      <c r="L66" s="100"/>
      <c r="M66" s="100"/>
      <c r="N66" s="100"/>
    </row>
    <row r="67" spans="1:48" s="24" customFormat="1" ht="19.5" thickBot="1" x14ac:dyDescent="0.35">
      <c r="A67" s="50">
        <f>+A62+A66</f>
        <v>13</v>
      </c>
      <c r="B67" s="51"/>
      <c r="C67" s="51"/>
      <c r="D67" s="51"/>
      <c r="E67" s="51" t="s">
        <v>68</v>
      </c>
      <c r="F67" s="58">
        <f>F62+F66</f>
        <v>8953900</v>
      </c>
      <c r="G67" s="52">
        <f>+G62+G66</f>
        <v>0</v>
      </c>
      <c r="H67" s="52">
        <f>H62+H66</f>
        <v>0</v>
      </c>
      <c r="I67" s="52">
        <f>I62+I66</f>
        <v>0</v>
      </c>
      <c r="J67" s="52">
        <f>J62+J66</f>
        <v>0</v>
      </c>
      <c r="K67" s="100"/>
      <c r="L67" s="41"/>
      <c r="M67" s="41"/>
      <c r="N67" s="4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s="8" customFormat="1" x14ac:dyDescent="0.2">
      <c r="A68" s="14"/>
      <c r="B68" s="14"/>
      <c r="C68" s="14"/>
      <c r="D68" s="14"/>
      <c r="E68" s="27"/>
      <c r="F68" s="33"/>
      <c r="G68" s="18"/>
      <c r="H68" s="18"/>
      <c r="I68" s="33"/>
      <c r="J68" s="33"/>
      <c r="K68" s="33"/>
      <c r="L68" s="33"/>
      <c r="M68" s="33"/>
      <c r="N68" s="33"/>
    </row>
    <row r="70" spans="1:48" s="21" customFormat="1" ht="19.5" thickBot="1" x14ac:dyDescent="0.35">
      <c r="A70" s="20"/>
      <c r="B70" s="20"/>
      <c r="C70" s="20"/>
      <c r="D70" s="20"/>
      <c r="E70" s="31" t="s">
        <v>38</v>
      </c>
      <c r="F70" s="32">
        <f>+A67</f>
        <v>13</v>
      </c>
      <c r="G70" s="44"/>
      <c r="H70" s="37"/>
      <c r="I70" s="43"/>
      <c r="J70" s="43"/>
      <c r="K70" s="43"/>
      <c r="L70" s="43"/>
      <c r="M70" s="43"/>
      <c r="N70" s="43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</row>
    <row r="71" spans="1:48" s="21" customFormat="1" ht="19.5" thickTop="1" x14ac:dyDescent="0.3">
      <c r="A71" s="20"/>
      <c r="B71" s="20"/>
      <c r="C71" s="20"/>
      <c r="D71" s="20"/>
      <c r="E71" s="21" t="s">
        <v>22</v>
      </c>
      <c r="F71" s="23">
        <f>+L67</f>
        <v>0</v>
      </c>
      <c r="G71" s="36"/>
      <c r="H71" s="36"/>
      <c r="I71" s="43"/>
      <c r="J71" s="43"/>
      <c r="K71" s="43"/>
      <c r="L71" s="43"/>
      <c r="M71" s="43"/>
      <c r="N71" s="43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</row>
    <row r="72" spans="1:48" s="21" customFormat="1" x14ac:dyDescent="0.3">
      <c r="A72" s="20"/>
      <c r="B72" s="20"/>
      <c r="C72" s="20"/>
      <c r="D72" s="20"/>
      <c r="E72" s="21" t="s">
        <v>37</v>
      </c>
      <c r="F72" s="23">
        <f>+F70-F71</f>
        <v>13</v>
      </c>
      <c r="G72" s="36"/>
      <c r="H72" s="36"/>
      <c r="I72" s="43"/>
      <c r="J72" s="43"/>
      <c r="K72" s="43"/>
      <c r="L72" s="43"/>
      <c r="M72" s="43"/>
      <c r="N72" s="43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</row>
    <row r="73" spans="1:48" s="21" customFormat="1" x14ac:dyDescent="0.3">
      <c r="A73" s="20"/>
      <c r="B73" s="20"/>
      <c r="C73" s="20"/>
      <c r="D73" s="20"/>
      <c r="E73" s="21" t="s">
        <v>15</v>
      </c>
      <c r="F73" s="95">
        <f>+M67</f>
        <v>0</v>
      </c>
      <c r="G73" s="36"/>
      <c r="H73" s="36"/>
      <c r="I73" s="43"/>
      <c r="J73" s="43"/>
      <c r="K73" s="43"/>
      <c r="L73" s="43"/>
      <c r="M73" s="43"/>
      <c r="N73" s="43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</row>
    <row r="74" spans="1:48" s="21" customFormat="1" x14ac:dyDescent="0.3">
      <c r="A74" s="20"/>
      <c r="B74" s="20"/>
      <c r="C74" s="20"/>
      <c r="D74" s="20"/>
      <c r="F74" s="95"/>
      <c r="G74" s="36"/>
      <c r="H74" s="36"/>
      <c r="I74" s="43"/>
      <c r="J74" s="43"/>
      <c r="K74" s="43"/>
      <c r="L74" s="43"/>
      <c r="M74" s="43"/>
      <c r="N74" s="43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</row>
    <row r="75" spans="1:48" s="21" customFormat="1" x14ac:dyDescent="0.3">
      <c r="A75" s="20"/>
      <c r="B75" s="20"/>
      <c r="C75" s="20"/>
      <c r="D75" s="20"/>
      <c r="F75" s="95"/>
      <c r="G75" s="36"/>
      <c r="H75" s="36"/>
      <c r="I75" s="43"/>
      <c r="J75" s="43"/>
      <c r="K75" s="43"/>
      <c r="L75" s="43"/>
      <c r="M75" s="43"/>
      <c r="N75" s="43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</row>
    <row r="76" spans="1:48" s="21" customFormat="1" x14ac:dyDescent="0.3">
      <c r="A76" s="20"/>
      <c r="B76" s="20"/>
      <c r="C76" s="20"/>
      <c r="D76" s="20"/>
      <c r="F76" s="95"/>
      <c r="G76" s="36"/>
      <c r="H76" s="36"/>
      <c r="I76" s="43"/>
      <c r="J76" s="43"/>
      <c r="K76" s="43"/>
      <c r="L76" s="43"/>
      <c r="M76" s="43"/>
      <c r="N76" s="43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</row>
    <row r="77" spans="1:48" s="21" customFormat="1" x14ac:dyDescent="0.3">
      <c r="A77" s="20"/>
      <c r="B77" s="20"/>
      <c r="C77" s="20"/>
      <c r="D77" s="20"/>
      <c r="F77" s="95"/>
      <c r="G77" s="36"/>
      <c r="H77" s="36"/>
      <c r="I77" s="43"/>
      <c r="J77" s="43"/>
      <c r="K77" s="43"/>
      <c r="L77" s="43"/>
      <c r="M77" s="43"/>
      <c r="N77" s="43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</row>
    <row r="78" spans="1:48" s="21" customFormat="1" x14ac:dyDescent="0.3">
      <c r="A78" s="20"/>
      <c r="B78" s="20"/>
      <c r="C78" s="20"/>
      <c r="D78" s="20"/>
      <c r="F78" s="95"/>
      <c r="G78" s="36"/>
      <c r="H78" s="36"/>
      <c r="I78" s="43"/>
      <c r="J78" s="43"/>
      <c r="K78" s="43"/>
      <c r="L78" s="43"/>
      <c r="M78" s="43"/>
      <c r="N78" s="43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</row>
    <row r="79" spans="1:48" s="21" customFormat="1" x14ac:dyDescent="0.3">
      <c r="A79" s="20"/>
      <c r="B79" s="20"/>
      <c r="C79" s="20"/>
      <c r="D79" s="20"/>
      <c r="F79" s="95"/>
      <c r="G79" s="36"/>
      <c r="H79" s="36"/>
      <c r="I79" s="43"/>
      <c r="J79" s="43"/>
      <c r="K79" s="43"/>
      <c r="L79" s="43"/>
      <c r="M79" s="43"/>
      <c r="N79" s="43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</row>
    <row r="80" spans="1:48" s="21" customFormat="1" x14ac:dyDescent="0.3">
      <c r="A80" s="20"/>
      <c r="B80" s="20"/>
      <c r="C80" s="20"/>
      <c r="D80" s="20"/>
      <c r="F80" s="95"/>
      <c r="G80" s="36"/>
      <c r="H80" s="36"/>
      <c r="I80" s="43"/>
      <c r="J80" s="43"/>
      <c r="K80" s="43"/>
      <c r="L80" s="43"/>
      <c r="M80" s="43"/>
      <c r="N80" s="43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</row>
    <row r="81" spans="1:48" s="21" customFormat="1" x14ac:dyDescent="0.3">
      <c r="A81" s="20"/>
      <c r="B81" s="20"/>
      <c r="C81" s="20"/>
      <c r="D81" s="20"/>
      <c r="F81" s="95"/>
      <c r="G81" s="36"/>
      <c r="H81" s="36"/>
      <c r="I81" s="43"/>
      <c r="J81" s="43"/>
      <c r="K81" s="43"/>
      <c r="L81" s="43"/>
      <c r="M81" s="43"/>
      <c r="N81" s="43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</row>
    <row r="82" spans="1:48" s="21" customFormat="1" x14ac:dyDescent="0.3">
      <c r="A82" s="20"/>
      <c r="B82" s="20"/>
      <c r="C82" s="20"/>
      <c r="D82" s="20"/>
      <c r="F82" s="95"/>
      <c r="G82" s="36"/>
      <c r="H82" s="36"/>
      <c r="I82" s="43"/>
      <c r="J82" s="43"/>
      <c r="K82" s="43"/>
      <c r="L82" s="43"/>
      <c r="M82" s="43"/>
      <c r="N82" s="43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</row>
    <row r="83" spans="1:48" s="21" customFormat="1" x14ac:dyDescent="0.3">
      <c r="A83" s="20"/>
      <c r="B83" s="20"/>
      <c r="C83" s="20"/>
      <c r="D83" s="20"/>
      <c r="F83" s="95"/>
      <c r="G83" s="36"/>
      <c r="H83" s="36"/>
      <c r="I83" s="43"/>
      <c r="J83" s="43"/>
      <c r="K83" s="43"/>
      <c r="L83" s="43"/>
      <c r="M83" s="43"/>
      <c r="N83" s="43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</row>
    <row r="84" spans="1:48" x14ac:dyDescent="0.3">
      <c r="A84" s="314" t="s">
        <v>83</v>
      </c>
      <c r="B84" s="314"/>
      <c r="C84" s="314"/>
      <c r="D84" s="314"/>
      <c r="E84" s="314"/>
      <c r="F84" s="314"/>
      <c r="G84" s="314"/>
      <c r="H84" s="314"/>
      <c r="I84" s="314"/>
      <c r="J84" s="314"/>
    </row>
    <row r="85" spans="1:48" x14ac:dyDescent="0.3">
      <c r="A85" s="314" t="s">
        <v>6</v>
      </c>
      <c r="B85" s="314"/>
      <c r="C85" s="314"/>
      <c r="D85" s="314"/>
      <c r="E85" s="314"/>
      <c r="F85" s="314"/>
      <c r="G85" s="314"/>
      <c r="H85" s="314"/>
      <c r="I85" s="314"/>
      <c r="J85" s="314"/>
    </row>
    <row r="86" spans="1:48" x14ac:dyDescent="0.3">
      <c r="A86" s="314" t="s">
        <v>47</v>
      </c>
      <c r="B86" s="314"/>
      <c r="C86" s="314"/>
      <c r="D86" s="314"/>
      <c r="E86" s="314"/>
      <c r="F86" s="314"/>
      <c r="G86" s="314"/>
      <c r="H86" s="314"/>
      <c r="I86" s="314"/>
      <c r="J86" s="314"/>
    </row>
    <row r="87" spans="1:48" x14ac:dyDescent="0.3">
      <c r="A87" s="314" t="s">
        <v>82</v>
      </c>
      <c r="B87" s="314"/>
      <c r="C87" s="314"/>
      <c r="D87" s="314"/>
      <c r="E87" s="314"/>
      <c r="F87" s="314"/>
      <c r="G87" s="314"/>
      <c r="H87" s="314"/>
      <c r="I87" s="314"/>
      <c r="J87" s="314"/>
    </row>
    <row r="88" spans="1:48" x14ac:dyDescent="0.3">
      <c r="A88" s="1"/>
      <c r="B88" s="1"/>
      <c r="C88" s="1"/>
      <c r="D88" s="1"/>
      <c r="F88" s="314"/>
      <c r="G88" s="314"/>
      <c r="H88" s="5"/>
      <c r="L88" s="103"/>
      <c r="M88" s="103"/>
    </row>
    <row r="89" spans="1:48" ht="21.75" customHeight="1" x14ac:dyDescent="0.3">
      <c r="A89" s="314" t="s">
        <v>16</v>
      </c>
      <c r="B89" s="314" t="s">
        <v>17</v>
      </c>
      <c r="C89" s="314" t="s">
        <v>44</v>
      </c>
      <c r="D89" s="314" t="s">
        <v>18</v>
      </c>
      <c r="E89" s="314" t="s">
        <v>26</v>
      </c>
      <c r="F89" s="314" t="s">
        <v>23</v>
      </c>
      <c r="G89" s="314"/>
      <c r="H89" s="314" t="s">
        <v>42</v>
      </c>
      <c r="I89" s="314" t="s">
        <v>41</v>
      </c>
      <c r="J89" s="314" t="s">
        <v>43</v>
      </c>
      <c r="L89" s="121"/>
      <c r="M89" s="121"/>
      <c r="N89" s="33"/>
    </row>
    <row r="90" spans="1:48" ht="21" customHeight="1" x14ac:dyDescent="0.3">
      <c r="A90" s="314"/>
      <c r="B90" s="314"/>
      <c r="C90" s="314"/>
      <c r="D90" s="314"/>
      <c r="E90" s="314"/>
      <c r="F90" s="314" t="s">
        <v>35</v>
      </c>
      <c r="G90" s="314" t="s">
        <v>39</v>
      </c>
      <c r="H90" s="314"/>
      <c r="I90" s="314"/>
      <c r="J90" s="314"/>
      <c r="L90" s="121"/>
      <c r="M90" s="121"/>
      <c r="N90" s="33"/>
    </row>
    <row r="91" spans="1:48" ht="21" customHeight="1" x14ac:dyDescent="0.3">
      <c r="A91" s="314"/>
      <c r="B91" s="314"/>
      <c r="C91" s="314"/>
      <c r="D91" s="314"/>
      <c r="E91" s="314"/>
      <c r="F91" s="314"/>
      <c r="G91" s="314"/>
      <c r="H91" s="314"/>
      <c r="I91" s="314"/>
      <c r="J91" s="314"/>
      <c r="L91" s="121"/>
      <c r="M91" s="121"/>
      <c r="N91" s="33"/>
    </row>
    <row r="92" spans="1:48" ht="18" customHeight="1" x14ac:dyDescent="0.3">
      <c r="A92" s="314"/>
      <c r="B92" s="314"/>
      <c r="C92" s="314"/>
      <c r="D92" s="314"/>
      <c r="E92" s="314"/>
      <c r="F92" s="314"/>
      <c r="G92" s="314"/>
      <c r="H92" s="314"/>
      <c r="I92" s="314"/>
      <c r="J92" s="314"/>
      <c r="L92" s="121"/>
      <c r="M92" s="121"/>
      <c r="N92" s="33"/>
    </row>
    <row r="93" spans="1:48" x14ac:dyDescent="0.3">
      <c r="A93" s="11"/>
      <c r="B93" s="11"/>
      <c r="C93" s="11"/>
      <c r="D93" s="11"/>
      <c r="E93" s="28" t="s">
        <v>14</v>
      </c>
      <c r="F93" s="54"/>
      <c r="G93" s="34"/>
      <c r="H93" s="34"/>
      <c r="I93" s="42"/>
      <c r="J93" s="42"/>
    </row>
    <row r="94" spans="1:48" s="8" customFormat="1" x14ac:dyDescent="0.2">
      <c r="A94" s="6"/>
      <c r="B94" s="6"/>
      <c r="C94" s="6"/>
      <c r="D94" s="6"/>
      <c r="E94" s="15" t="s">
        <v>30</v>
      </c>
      <c r="F94" s="10"/>
      <c r="G94" s="10"/>
      <c r="H94" s="10"/>
      <c r="I94" s="9"/>
      <c r="J94" s="9"/>
      <c r="K94" s="33"/>
      <c r="L94" s="33"/>
      <c r="M94" s="33"/>
      <c r="N94" s="33"/>
    </row>
    <row r="95" spans="1:48" s="17" customFormat="1" ht="42" x14ac:dyDescent="0.2">
      <c r="A95" s="15"/>
      <c r="B95" s="15"/>
      <c r="C95" s="15"/>
      <c r="D95" s="15"/>
      <c r="E95" s="105" t="s">
        <v>125</v>
      </c>
      <c r="F95" s="29"/>
      <c r="G95" s="29"/>
      <c r="H95" s="29"/>
      <c r="I95" s="16"/>
      <c r="J95" s="16"/>
      <c r="L95" s="65"/>
      <c r="M95" s="65"/>
    </row>
    <row r="96" spans="1:48" s="8" customFormat="1" ht="75" x14ac:dyDescent="0.2">
      <c r="A96" s="102" t="s">
        <v>69</v>
      </c>
      <c r="B96" s="6" t="s">
        <v>14</v>
      </c>
      <c r="C96" s="62" t="s">
        <v>88</v>
      </c>
      <c r="D96" s="6" t="s">
        <v>119</v>
      </c>
      <c r="E96" s="53" t="s">
        <v>93</v>
      </c>
      <c r="F96" s="10">
        <v>16602700</v>
      </c>
      <c r="G96" s="10"/>
      <c r="H96" s="10"/>
      <c r="I96" s="9"/>
      <c r="J96" s="9"/>
      <c r="K96" s="33"/>
      <c r="L96" s="33"/>
      <c r="M96" s="33"/>
      <c r="N96" s="33"/>
    </row>
    <row r="97" spans="1:48" s="8" customFormat="1" ht="56.25" x14ac:dyDescent="0.2">
      <c r="A97" s="102" t="s">
        <v>70</v>
      </c>
      <c r="B97" s="6" t="s">
        <v>14</v>
      </c>
      <c r="C97" s="62" t="s">
        <v>88</v>
      </c>
      <c r="D97" s="6" t="s">
        <v>120</v>
      </c>
      <c r="E97" s="53" t="s">
        <v>94</v>
      </c>
      <c r="F97" s="10">
        <v>19226900</v>
      </c>
      <c r="G97" s="10"/>
      <c r="H97" s="10"/>
      <c r="I97" s="9"/>
      <c r="J97" s="9"/>
      <c r="K97" s="33"/>
      <c r="L97" s="33"/>
      <c r="M97" s="33"/>
      <c r="N97" s="33"/>
    </row>
    <row r="98" spans="1:48" s="8" customFormat="1" ht="56.25" x14ac:dyDescent="0.2">
      <c r="A98" s="102" t="s">
        <v>71</v>
      </c>
      <c r="B98" s="6" t="s">
        <v>14</v>
      </c>
      <c r="C98" s="62" t="s">
        <v>88</v>
      </c>
      <c r="D98" s="6" t="s">
        <v>121</v>
      </c>
      <c r="E98" s="53" t="s">
        <v>95</v>
      </c>
      <c r="F98" s="10">
        <v>19796100</v>
      </c>
      <c r="G98" s="10"/>
      <c r="H98" s="10"/>
      <c r="I98" s="9"/>
      <c r="J98" s="9"/>
      <c r="K98" s="33"/>
      <c r="L98" s="33"/>
      <c r="M98" s="33"/>
      <c r="N98" s="33"/>
    </row>
    <row r="99" spans="1:48" s="8" customFormat="1" ht="56.25" x14ac:dyDescent="0.2">
      <c r="A99" s="102" t="s">
        <v>72</v>
      </c>
      <c r="B99" s="6" t="s">
        <v>14</v>
      </c>
      <c r="C99" s="62" t="s">
        <v>88</v>
      </c>
      <c r="D99" s="6" t="s">
        <v>122</v>
      </c>
      <c r="E99" s="53" t="s">
        <v>96</v>
      </c>
      <c r="F99" s="10">
        <v>14845000</v>
      </c>
      <c r="G99" s="10"/>
      <c r="H99" s="10"/>
      <c r="I99" s="9"/>
      <c r="J99" s="9"/>
      <c r="K99" s="33"/>
      <c r="L99" s="33"/>
      <c r="M99" s="33"/>
      <c r="N99" s="33"/>
    </row>
    <row r="100" spans="1:48" s="8" customFormat="1" x14ac:dyDescent="0.2">
      <c r="A100" s="86"/>
      <c r="B100" s="62"/>
      <c r="C100" s="73"/>
      <c r="D100" s="6"/>
      <c r="E100" s="53"/>
      <c r="F100" s="10"/>
      <c r="G100" s="10"/>
      <c r="H100" s="10"/>
      <c r="I100" s="9"/>
      <c r="J100" s="9"/>
      <c r="K100" s="33"/>
      <c r="L100" s="33"/>
      <c r="M100" s="33"/>
      <c r="N100" s="33"/>
    </row>
    <row r="101" spans="1:48" s="8" customFormat="1" x14ac:dyDescent="0.2">
      <c r="A101" s="86"/>
      <c r="B101" s="12"/>
      <c r="C101" s="12"/>
      <c r="D101" s="12"/>
      <c r="E101" s="7"/>
      <c r="F101" s="55"/>
      <c r="G101" s="10"/>
      <c r="H101" s="10"/>
      <c r="I101" s="9"/>
      <c r="J101" s="9"/>
      <c r="K101" s="33"/>
      <c r="L101" s="33"/>
      <c r="M101" s="33"/>
      <c r="N101" s="33"/>
    </row>
    <row r="102" spans="1:48" s="13" customFormat="1" x14ac:dyDescent="0.3">
      <c r="A102" s="90" t="str">
        <f>+A99</f>
        <v>4</v>
      </c>
      <c r="B102" s="46"/>
      <c r="C102" s="46"/>
      <c r="D102" s="46"/>
      <c r="E102" s="47" t="s">
        <v>36</v>
      </c>
      <c r="F102" s="56">
        <f>SUM(F96:F101)</f>
        <v>70470700</v>
      </c>
      <c r="G102" s="56">
        <f>SUM(G96:G101)</f>
        <v>0</v>
      </c>
      <c r="H102" s="56">
        <f>SUM(H96:H101)</f>
        <v>0</v>
      </c>
      <c r="I102" s="56">
        <f>SUM(I96:I101)</f>
        <v>0</v>
      </c>
      <c r="J102" s="56">
        <f>SUM(J96:J101)</f>
        <v>0</v>
      </c>
      <c r="K102" s="100"/>
      <c r="L102" s="100"/>
      <c r="M102" s="100"/>
      <c r="N102" s="100"/>
    </row>
    <row r="103" spans="1:48" s="17" customFormat="1" x14ac:dyDescent="0.2">
      <c r="A103" s="15"/>
      <c r="B103" s="15"/>
      <c r="C103" s="15"/>
      <c r="D103" s="15"/>
      <c r="E103" s="26" t="s">
        <v>8</v>
      </c>
      <c r="F103" s="29"/>
      <c r="G103" s="29"/>
      <c r="H103" s="29"/>
      <c r="I103" s="16"/>
      <c r="J103" s="16"/>
      <c r="K103" s="99"/>
      <c r="L103" s="99"/>
      <c r="M103" s="99"/>
      <c r="N103" s="99"/>
    </row>
    <row r="104" spans="1:48" s="17" customFormat="1" x14ac:dyDescent="0.2">
      <c r="A104" s="86"/>
      <c r="B104" s="15"/>
      <c r="C104" s="73"/>
      <c r="D104" s="15"/>
      <c r="E104" s="61"/>
      <c r="F104" s="10"/>
      <c r="G104" s="29"/>
      <c r="H104" s="10"/>
      <c r="I104" s="9"/>
      <c r="J104" s="9">
        <f>+H104-I104</f>
        <v>0</v>
      </c>
      <c r="K104" s="99"/>
      <c r="L104" s="33"/>
      <c r="M104" s="33"/>
      <c r="N104" s="33"/>
    </row>
    <row r="105" spans="1:48" s="17" customFormat="1" x14ac:dyDescent="0.2">
      <c r="A105" s="87"/>
      <c r="B105" s="15"/>
      <c r="C105" s="15"/>
      <c r="D105" s="15"/>
      <c r="E105" s="26"/>
      <c r="F105" s="29"/>
      <c r="G105" s="29"/>
      <c r="H105" s="29"/>
      <c r="I105" s="16"/>
      <c r="J105" s="16"/>
      <c r="K105" s="99"/>
      <c r="L105" s="99"/>
      <c r="M105" s="99"/>
      <c r="N105" s="99"/>
    </row>
    <row r="106" spans="1:48" s="17" customFormat="1" x14ac:dyDescent="0.2">
      <c r="A106" s="86"/>
      <c r="B106" s="15"/>
      <c r="C106" s="15"/>
      <c r="D106" s="15"/>
      <c r="E106" s="53"/>
      <c r="F106" s="10"/>
      <c r="G106" s="29"/>
      <c r="H106" s="29"/>
      <c r="I106" s="16"/>
      <c r="J106" s="16"/>
      <c r="K106" s="99"/>
      <c r="L106" s="99"/>
      <c r="M106" s="99"/>
      <c r="N106" s="99"/>
    </row>
    <row r="107" spans="1:48" s="17" customFormat="1" ht="19.5" thickBot="1" x14ac:dyDescent="0.35">
      <c r="A107" s="93">
        <f>+A104</f>
        <v>0</v>
      </c>
      <c r="B107" s="48"/>
      <c r="C107" s="48"/>
      <c r="D107" s="48"/>
      <c r="E107" s="49" t="s">
        <v>27</v>
      </c>
      <c r="F107" s="57">
        <f>SUM(F104:F106)</f>
        <v>0</v>
      </c>
      <c r="G107" s="57">
        <f>SUM(G104:G106)</f>
        <v>0</v>
      </c>
      <c r="H107" s="57">
        <f>SUM(H104:H106)</f>
        <v>0</v>
      </c>
      <c r="I107" s="57">
        <f>SUM(I104:I106)</f>
        <v>0</v>
      </c>
      <c r="J107" s="57">
        <f>SUM(J104:J106)</f>
        <v>0</v>
      </c>
      <c r="K107" s="99"/>
      <c r="L107" s="100"/>
      <c r="M107" s="100"/>
      <c r="N107" s="100"/>
    </row>
    <row r="108" spans="1:48" s="24" customFormat="1" ht="19.5" thickBot="1" x14ac:dyDescent="0.35">
      <c r="A108" s="50">
        <f>+A102+A107</f>
        <v>4</v>
      </c>
      <c r="B108" s="51"/>
      <c r="C108" s="51"/>
      <c r="D108" s="51"/>
      <c r="E108" s="51" t="s">
        <v>65</v>
      </c>
      <c r="F108" s="58">
        <f>F102+F107</f>
        <v>70470700</v>
      </c>
      <c r="G108" s="52">
        <f>+G102+G107</f>
        <v>0</v>
      </c>
      <c r="H108" s="52">
        <f>H102+H107</f>
        <v>0</v>
      </c>
      <c r="I108" s="52">
        <f>I102+I107</f>
        <v>0</v>
      </c>
      <c r="J108" s="52">
        <f>J102+J107</f>
        <v>0</v>
      </c>
      <c r="K108" s="100"/>
      <c r="L108" s="41"/>
      <c r="M108" s="41"/>
      <c r="N108" s="41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s="8" customFormat="1" x14ac:dyDescent="0.2">
      <c r="A109" s="14"/>
      <c r="B109" s="14"/>
      <c r="C109" s="14"/>
      <c r="D109" s="14"/>
      <c r="E109" s="27"/>
      <c r="F109" s="33"/>
      <c r="G109" s="18"/>
      <c r="H109" s="18"/>
      <c r="I109" s="33"/>
      <c r="J109" s="33"/>
      <c r="K109" s="33"/>
      <c r="L109" s="33"/>
      <c r="M109" s="33"/>
      <c r="N109" s="33"/>
    </row>
    <row r="111" spans="1:48" s="21" customFormat="1" ht="19.5" thickBot="1" x14ac:dyDescent="0.35">
      <c r="A111" s="20"/>
      <c r="B111" s="20"/>
      <c r="C111" s="20"/>
      <c r="D111" s="20"/>
      <c r="E111" s="31" t="s">
        <v>38</v>
      </c>
      <c r="F111" s="32">
        <f>+A108</f>
        <v>4</v>
      </c>
      <c r="G111" s="44"/>
      <c r="H111" s="37"/>
      <c r="I111" s="43"/>
      <c r="J111" s="43"/>
      <c r="K111" s="43"/>
      <c r="L111" s="43"/>
      <c r="M111" s="43"/>
      <c r="N111" s="43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</row>
    <row r="112" spans="1:48" s="21" customFormat="1" ht="19.5" thickTop="1" x14ac:dyDescent="0.3">
      <c r="A112" s="20"/>
      <c r="B112" s="20"/>
      <c r="C112" s="20"/>
      <c r="D112" s="20"/>
      <c r="E112" s="21" t="s">
        <v>22</v>
      </c>
      <c r="F112" s="23">
        <f>+L108</f>
        <v>0</v>
      </c>
      <c r="G112" s="36"/>
      <c r="H112" s="36"/>
      <c r="I112" s="43"/>
      <c r="J112" s="43"/>
      <c r="K112" s="43"/>
      <c r="L112" s="43"/>
      <c r="M112" s="43"/>
      <c r="N112" s="43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</row>
    <row r="113" spans="1:48" s="21" customFormat="1" x14ac:dyDescent="0.3">
      <c r="A113" s="20"/>
      <c r="B113" s="20"/>
      <c r="C113" s="20"/>
      <c r="D113" s="20"/>
      <c r="E113" s="21" t="s">
        <v>37</v>
      </c>
      <c r="F113" s="23">
        <f>+F111-F112</f>
        <v>4</v>
      </c>
      <c r="G113" s="36"/>
      <c r="H113" s="36"/>
      <c r="I113" s="43"/>
      <c r="J113" s="43"/>
      <c r="K113" s="43"/>
      <c r="L113" s="43"/>
      <c r="M113" s="43"/>
      <c r="N113" s="43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</row>
    <row r="114" spans="1:48" s="21" customFormat="1" x14ac:dyDescent="0.3">
      <c r="A114" s="20"/>
      <c r="B114" s="20"/>
      <c r="C114" s="20"/>
      <c r="D114" s="20"/>
      <c r="E114" s="21" t="s">
        <v>15</v>
      </c>
      <c r="F114" s="23">
        <f>+M108</f>
        <v>0</v>
      </c>
      <c r="G114" s="36"/>
      <c r="H114" s="36"/>
      <c r="I114" s="43"/>
      <c r="J114" s="43"/>
      <c r="K114" s="43"/>
      <c r="L114" s="43"/>
      <c r="M114" s="43"/>
      <c r="N114" s="43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</row>
    <row r="116" spans="1:48" x14ac:dyDescent="0.3">
      <c r="K116" s="100"/>
    </row>
    <row r="126" spans="1:48" x14ac:dyDescent="0.3">
      <c r="A126" s="314" t="s">
        <v>83</v>
      </c>
      <c r="B126" s="314"/>
      <c r="C126" s="314"/>
      <c r="D126" s="314"/>
      <c r="E126" s="314"/>
      <c r="F126" s="314"/>
      <c r="G126" s="314"/>
      <c r="H126" s="314"/>
      <c r="I126" s="314"/>
      <c r="J126" s="314"/>
    </row>
    <row r="127" spans="1:48" x14ac:dyDescent="0.3">
      <c r="A127" s="314" t="s">
        <v>6</v>
      </c>
      <c r="B127" s="314"/>
      <c r="C127" s="314"/>
      <c r="D127" s="314"/>
      <c r="E127" s="314"/>
      <c r="F127" s="314"/>
      <c r="G127" s="314"/>
      <c r="H127" s="314"/>
      <c r="I127" s="314"/>
      <c r="J127" s="314"/>
    </row>
    <row r="128" spans="1:48" x14ac:dyDescent="0.3">
      <c r="A128" s="314" t="s">
        <v>84</v>
      </c>
      <c r="B128" s="314"/>
      <c r="C128" s="314"/>
      <c r="D128" s="314"/>
      <c r="E128" s="314"/>
      <c r="F128" s="314"/>
      <c r="G128" s="314"/>
      <c r="H128" s="314"/>
      <c r="I128" s="314"/>
      <c r="J128" s="314"/>
    </row>
    <row r="129" spans="1:14" x14ac:dyDescent="0.3">
      <c r="A129" s="314" t="s">
        <v>82</v>
      </c>
      <c r="B129" s="314"/>
      <c r="C129" s="314"/>
      <c r="D129" s="314"/>
      <c r="E129" s="314"/>
      <c r="F129" s="314"/>
      <c r="G129" s="314"/>
      <c r="H129" s="314"/>
      <c r="I129" s="314"/>
      <c r="J129" s="314"/>
    </row>
    <row r="130" spans="1:14" x14ac:dyDescent="0.3">
      <c r="A130" s="1"/>
      <c r="B130" s="1"/>
      <c r="C130" s="1"/>
      <c r="D130" s="1"/>
      <c r="F130" s="314"/>
      <c r="G130" s="314"/>
      <c r="H130" s="5"/>
      <c r="L130" s="103"/>
      <c r="M130" s="103"/>
    </row>
    <row r="131" spans="1:14" ht="21.75" customHeight="1" x14ac:dyDescent="0.3">
      <c r="A131" s="314" t="s">
        <v>16</v>
      </c>
      <c r="B131" s="314" t="s">
        <v>17</v>
      </c>
      <c r="C131" s="314" t="s">
        <v>44</v>
      </c>
      <c r="D131" s="314" t="s">
        <v>18</v>
      </c>
      <c r="E131" s="314" t="s">
        <v>26</v>
      </c>
      <c r="F131" s="314" t="s">
        <v>23</v>
      </c>
      <c r="G131" s="314"/>
      <c r="H131" s="314" t="s">
        <v>42</v>
      </c>
      <c r="I131" s="314" t="s">
        <v>41</v>
      </c>
      <c r="J131" s="314" t="s">
        <v>43</v>
      </c>
      <c r="L131" s="121"/>
      <c r="M131" s="121"/>
      <c r="N131" s="33"/>
    </row>
    <row r="132" spans="1:14" ht="21" customHeight="1" x14ac:dyDescent="0.3">
      <c r="A132" s="314"/>
      <c r="B132" s="314"/>
      <c r="C132" s="314"/>
      <c r="D132" s="314"/>
      <c r="E132" s="314"/>
      <c r="F132" s="314" t="s">
        <v>35</v>
      </c>
      <c r="G132" s="314" t="s">
        <v>39</v>
      </c>
      <c r="H132" s="314"/>
      <c r="I132" s="314"/>
      <c r="J132" s="314"/>
      <c r="L132" s="121"/>
      <c r="M132" s="121"/>
      <c r="N132" s="33"/>
    </row>
    <row r="133" spans="1:14" ht="21" customHeight="1" x14ac:dyDescent="0.3">
      <c r="A133" s="314"/>
      <c r="B133" s="314"/>
      <c r="C133" s="314"/>
      <c r="D133" s="314"/>
      <c r="E133" s="314"/>
      <c r="F133" s="314"/>
      <c r="G133" s="314"/>
      <c r="H133" s="314"/>
      <c r="I133" s="314"/>
      <c r="J133" s="314"/>
      <c r="L133" s="121"/>
      <c r="M133" s="121"/>
      <c r="N133" s="33"/>
    </row>
    <row r="134" spans="1:14" ht="18" customHeight="1" x14ac:dyDescent="0.3">
      <c r="A134" s="314"/>
      <c r="B134" s="314"/>
      <c r="C134" s="314"/>
      <c r="D134" s="314"/>
      <c r="E134" s="314"/>
      <c r="F134" s="314"/>
      <c r="G134" s="314"/>
      <c r="H134" s="314"/>
      <c r="I134" s="314"/>
      <c r="J134" s="314"/>
      <c r="L134" s="121"/>
      <c r="M134" s="121"/>
      <c r="N134" s="33"/>
    </row>
    <row r="135" spans="1:14" x14ac:dyDescent="0.3">
      <c r="A135" s="11"/>
      <c r="B135" s="11"/>
      <c r="C135" s="11"/>
      <c r="D135" s="11"/>
      <c r="E135" s="28" t="s">
        <v>46</v>
      </c>
      <c r="F135" s="54"/>
      <c r="G135" s="34"/>
      <c r="H135" s="34"/>
      <c r="I135" s="42"/>
      <c r="J135" s="42"/>
    </row>
    <row r="136" spans="1:14" s="8" customFormat="1" x14ac:dyDescent="0.2">
      <c r="A136" s="6"/>
      <c r="B136" s="6"/>
      <c r="C136" s="6"/>
      <c r="D136" s="6"/>
      <c r="E136" s="15" t="s">
        <v>30</v>
      </c>
      <c r="F136" s="10"/>
      <c r="G136" s="10"/>
      <c r="H136" s="10"/>
      <c r="I136" s="9"/>
      <c r="J136" s="9"/>
      <c r="K136" s="33"/>
      <c r="L136" s="33"/>
      <c r="M136" s="33"/>
      <c r="N136" s="33"/>
    </row>
    <row r="137" spans="1:14" s="8" customFormat="1" ht="21" x14ac:dyDescent="0.2">
      <c r="A137" s="86"/>
      <c r="B137" s="6"/>
      <c r="C137" s="6"/>
      <c r="D137" s="6"/>
      <c r="E137" s="104" t="s">
        <v>124</v>
      </c>
      <c r="F137" s="10"/>
      <c r="G137" s="10"/>
      <c r="H137" s="10"/>
      <c r="I137" s="9"/>
      <c r="J137" s="9"/>
    </row>
    <row r="138" spans="1:14" s="8" customFormat="1" ht="56.25" x14ac:dyDescent="0.2">
      <c r="A138" s="86" t="s">
        <v>69</v>
      </c>
      <c r="B138" s="6" t="s">
        <v>0</v>
      </c>
      <c r="C138" s="62" t="s">
        <v>87</v>
      </c>
      <c r="D138" s="62" t="s">
        <v>89</v>
      </c>
      <c r="E138" s="53" t="s">
        <v>97</v>
      </c>
      <c r="F138" s="10">
        <v>480000</v>
      </c>
      <c r="G138" s="10"/>
      <c r="H138" s="10"/>
      <c r="I138" s="9"/>
      <c r="J138" s="9"/>
      <c r="K138" s="33"/>
      <c r="L138" s="33"/>
      <c r="M138" s="33"/>
      <c r="N138" s="33"/>
    </row>
    <row r="139" spans="1:14" s="17" customFormat="1" ht="75" x14ac:dyDescent="0.2">
      <c r="A139" s="86" t="s">
        <v>70</v>
      </c>
      <c r="B139" s="6" t="s">
        <v>0</v>
      </c>
      <c r="C139" s="6" t="s">
        <v>100</v>
      </c>
      <c r="D139" s="62" t="s">
        <v>98</v>
      </c>
      <c r="E139" s="61" t="s">
        <v>99</v>
      </c>
      <c r="F139" s="10">
        <v>97206000</v>
      </c>
      <c r="G139" s="29"/>
      <c r="H139" s="29"/>
      <c r="I139" s="16"/>
      <c r="J139" s="16"/>
      <c r="K139" s="99"/>
      <c r="L139" s="99"/>
      <c r="M139" s="99"/>
      <c r="N139" s="33"/>
    </row>
    <row r="140" spans="1:14" s="8" customFormat="1" x14ac:dyDescent="0.2">
      <c r="A140" s="86"/>
      <c r="B140" s="12"/>
      <c r="C140" s="12"/>
      <c r="D140" s="12"/>
      <c r="E140" s="7"/>
      <c r="F140" s="55"/>
      <c r="G140" s="10"/>
      <c r="H140" s="10"/>
      <c r="I140" s="9"/>
      <c r="J140" s="9"/>
      <c r="K140" s="33"/>
      <c r="L140" s="33"/>
      <c r="M140" s="33"/>
      <c r="N140" s="33"/>
    </row>
    <row r="141" spans="1:14" s="13" customFormat="1" x14ac:dyDescent="0.3">
      <c r="A141" s="98" t="str">
        <f>+A139</f>
        <v>2</v>
      </c>
      <c r="B141" s="46"/>
      <c r="C141" s="46"/>
      <c r="D141" s="46"/>
      <c r="E141" s="47" t="s">
        <v>36</v>
      </c>
      <c r="F141" s="56">
        <f>SUM(F138:F140)</f>
        <v>97686000</v>
      </c>
      <c r="G141" s="56">
        <f>SUM(G138:G140)</f>
        <v>0</v>
      </c>
      <c r="H141" s="56">
        <f>SUM(H138:H140)</f>
        <v>0</v>
      </c>
      <c r="I141" s="56">
        <f>SUM(I138:I140)</f>
        <v>0</v>
      </c>
      <c r="J141" s="56">
        <f>SUM(J138:J140)</f>
        <v>0</v>
      </c>
      <c r="K141" s="100"/>
      <c r="L141" s="100"/>
      <c r="M141" s="100"/>
      <c r="N141" s="100"/>
    </row>
    <row r="142" spans="1:14" s="17" customFormat="1" x14ac:dyDescent="0.2">
      <c r="A142" s="15"/>
      <c r="B142" s="15"/>
      <c r="C142" s="15"/>
      <c r="D142" s="15"/>
      <c r="E142" s="26" t="s">
        <v>8</v>
      </c>
      <c r="F142" s="29"/>
      <c r="G142" s="29"/>
      <c r="H142" s="29"/>
      <c r="I142" s="16"/>
      <c r="J142" s="16"/>
      <c r="K142" s="99"/>
      <c r="L142" s="99"/>
      <c r="M142" s="99"/>
      <c r="N142" s="99"/>
    </row>
    <row r="143" spans="1:14" s="17" customFormat="1" x14ac:dyDescent="0.2">
      <c r="A143" s="86"/>
      <c r="B143" s="15"/>
      <c r="C143" s="6"/>
      <c r="D143" s="6"/>
      <c r="E143" s="61"/>
      <c r="F143" s="10"/>
      <c r="G143" s="29"/>
      <c r="H143" s="29"/>
      <c r="I143" s="16"/>
      <c r="J143" s="16"/>
      <c r="K143" s="99"/>
      <c r="L143" s="99"/>
      <c r="M143" s="99"/>
      <c r="N143" s="99"/>
    </row>
    <row r="144" spans="1:14" s="17" customFormat="1" x14ac:dyDescent="0.2">
      <c r="A144" s="86"/>
      <c r="B144" s="15"/>
      <c r="C144" s="15"/>
      <c r="D144" s="15"/>
      <c r="E144" s="53"/>
      <c r="F144" s="10"/>
      <c r="G144" s="29"/>
      <c r="H144" s="29"/>
      <c r="I144" s="16"/>
      <c r="J144" s="16"/>
      <c r="K144" s="99"/>
      <c r="L144" s="99"/>
      <c r="M144" s="99"/>
      <c r="N144" s="99"/>
    </row>
    <row r="145" spans="1:48" s="17" customFormat="1" ht="19.5" thickBot="1" x14ac:dyDescent="0.35">
      <c r="A145" s="93">
        <f>+A143</f>
        <v>0</v>
      </c>
      <c r="B145" s="48"/>
      <c r="C145" s="48"/>
      <c r="D145" s="48"/>
      <c r="E145" s="49" t="s">
        <v>27</v>
      </c>
      <c r="F145" s="57">
        <f>SUM(F143:F144)</f>
        <v>0</v>
      </c>
      <c r="G145" s="57">
        <f>SUM(G143:G144)</f>
        <v>0</v>
      </c>
      <c r="H145" s="57">
        <f>SUM(H143:H144)</f>
        <v>0</v>
      </c>
      <c r="I145" s="57">
        <f>SUM(I143:I144)</f>
        <v>0</v>
      </c>
      <c r="J145" s="57">
        <f>SUM(J143:J144)</f>
        <v>0</v>
      </c>
      <c r="K145" s="99"/>
      <c r="L145" s="100"/>
      <c r="M145" s="100"/>
      <c r="N145" s="100"/>
    </row>
    <row r="146" spans="1:48" s="24" customFormat="1" ht="19.5" thickBot="1" x14ac:dyDescent="0.35">
      <c r="A146" s="50">
        <f>+A141+A145</f>
        <v>2</v>
      </c>
      <c r="B146" s="51"/>
      <c r="C146" s="51"/>
      <c r="D146" s="51"/>
      <c r="E146" s="51" t="s">
        <v>64</v>
      </c>
      <c r="F146" s="58">
        <f>F141+F145</f>
        <v>97686000</v>
      </c>
      <c r="G146" s="52">
        <f>+G141+G145</f>
        <v>0</v>
      </c>
      <c r="H146" s="52">
        <f>H141+H145</f>
        <v>0</v>
      </c>
      <c r="I146" s="52">
        <f>I141+I145</f>
        <v>0</v>
      </c>
      <c r="J146" s="52">
        <f>J141+J145</f>
        <v>0</v>
      </c>
      <c r="K146" s="100"/>
      <c r="L146" s="41"/>
      <c r="M146" s="41"/>
      <c r="N146" s="41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s="8" customFormat="1" x14ac:dyDescent="0.2">
      <c r="A147" s="14"/>
      <c r="B147" s="14"/>
      <c r="C147" s="14"/>
      <c r="D147" s="14"/>
      <c r="E147" s="27"/>
      <c r="F147" s="33"/>
      <c r="G147" s="18"/>
      <c r="H147" s="18"/>
      <c r="I147" s="33"/>
      <c r="J147" s="33"/>
      <c r="K147" s="33"/>
      <c r="L147" s="33"/>
      <c r="M147" s="33"/>
      <c r="N147" s="33"/>
    </row>
    <row r="149" spans="1:48" s="21" customFormat="1" ht="19.5" thickBot="1" x14ac:dyDescent="0.35">
      <c r="A149" s="20"/>
      <c r="B149" s="20"/>
      <c r="C149" s="20"/>
      <c r="D149" s="20"/>
      <c r="E149" s="31" t="s">
        <v>38</v>
      </c>
      <c r="F149" s="32">
        <f>+A146</f>
        <v>2</v>
      </c>
      <c r="G149" s="44"/>
      <c r="H149" s="37"/>
      <c r="I149" s="43"/>
      <c r="J149" s="43"/>
      <c r="K149" s="43"/>
      <c r="L149" s="43"/>
      <c r="M149" s="43"/>
      <c r="N149" s="43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</row>
    <row r="150" spans="1:48" s="21" customFormat="1" ht="19.5" thickTop="1" x14ac:dyDescent="0.3">
      <c r="A150" s="20"/>
      <c r="B150" s="20"/>
      <c r="C150" s="20"/>
      <c r="D150" s="20"/>
      <c r="E150" s="21" t="s">
        <v>22</v>
      </c>
      <c r="F150" s="23">
        <f>+L146</f>
        <v>0</v>
      </c>
      <c r="G150" s="36"/>
      <c r="H150" s="36"/>
      <c r="I150" s="43"/>
      <c r="J150" s="43"/>
      <c r="K150" s="43"/>
      <c r="L150" s="43"/>
      <c r="M150" s="43"/>
      <c r="N150" s="43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</row>
    <row r="151" spans="1:48" s="21" customFormat="1" x14ac:dyDescent="0.3">
      <c r="A151" s="20"/>
      <c r="B151" s="20"/>
      <c r="C151" s="20"/>
      <c r="D151" s="20"/>
      <c r="E151" s="21" t="s">
        <v>37</v>
      </c>
      <c r="F151" s="79">
        <f>+F149-F150</f>
        <v>2</v>
      </c>
      <c r="G151" s="36"/>
      <c r="H151" s="36"/>
      <c r="I151" s="43"/>
      <c r="J151" s="43"/>
      <c r="K151" s="43"/>
      <c r="L151" s="43"/>
      <c r="M151" s="43"/>
      <c r="N151" s="43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</row>
    <row r="152" spans="1:48" s="21" customFormat="1" x14ac:dyDescent="0.3">
      <c r="A152" s="20"/>
      <c r="B152" s="20"/>
      <c r="C152" s="20"/>
      <c r="D152" s="20"/>
      <c r="E152" s="21" t="s">
        <v>15</v>
      </c>
      <c r="F152" s="23">
        <f>+M146</f>
        <v>0</v>
      </c>
      <c r="G152" s="36"/>
      <c r="H152" s="36"/>
      <c r="I152" s="43"/>
      <c r="J152" s="43"/>
      <c r="K152" s="43"/>
      <c r="L152" s="43"/>
      <c r="M152" s="43"/>
      <c r="N152" s="43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</row>
    <row r="173" spans="1:10" x14ac:dyDescent="0.3">
      <c r="A173" s="314" t="s">
        <v>83</v>
      </c>
      <c r="B173" s="314"/>
      <c r="C173" s="314"/>
      <c r="D173" s="314"/>
      <c r="E173" s="314"/>
      <c r="F173" s="314"/>
      <c r="G173" s="314"/>
      <c r="H173" s="314"/>
      <c r="I173" s="314"/>
      <c r="J173" s="314"/>
    </row>
    <row r="174" spans="1:10" x14ac:dyDescent="0.3">
      <c r="A174" s="314" t="s">
        <v>6</v>
      </c>
      <c r="B174" s="314"/>
      <c r="C174" s="314"/>
      <c r="D174" s="314"/>
      <c r="E174" s="314"/>
      <c r="F174" s="314"/>
      <c r="G174" s="314"/>
      <c r="H174" s="314"/>
      <c r="I174" s="314"/>
      <c r="J174" s="314"/>
    </row>
    <row r="175" spans="1:10" x14ac:dyDescent="0.3">
      <c r="A175" s="314" t="s">
        <v>84</v>
      </c>
      <c r="B175" s="314"/>
      <c r="C175" s="314"/>
      <c r="D175" s="314"/>
      <c r="E175" s="314"/>
      <c r="F175" s="314"/>
      <c r="G175" s="314"/>
      <c r="H175" s="314"/>
      <c r="I175" s="314"/>
      <c r="J175" s="314"/>
    </row>
    <row r="176" spans="1:10" x14ac:dyDescent="0.3">
      <c r="A176" s="314" t="s">
        <v>82</v>
      </c>
      <c r="B176" s="314"/>
      <c r="C176" s="314"/>
      <c r="D176" s="314"/>
      <c r="E176" s="314"/>
      <c r="F176" s="314"/>
      <c r="G176" s="314"/>
      <c r="H176" s="314"/>
      <c r="I176" s="314"/>
      <c r="J176" s="314"/>
    </row>
    <row r="177" spans="1:48" x14ac:dyDescent="0.3">
      <c r="A177" s="1"/>
      <c r="B177" s="1"/>
      <c r="C177" s="1"/>
      <c r="D177" s="1"/>
      <c r="F177" s="314"/>
      <c r="G177" s="314"/>
      <c r="H177" s="5"/>
      <c r="L177" s="103"/>
      <c r="M177" s="103"/>
    </row>
    <row r="178" spans="1:48" ht="21.75" customHeight="1" x14ac:dyDescent="0.3">
      <c r="A178" s="314" t="s">
        <v>16</v>
      </c>
      <c r="B178" s="314" t="s">
        <v>17</v>
      </c>
      <c r="C178" s="314" t="s">
        <v>44</v>
      </c>
      <c r="D178" s="314" t="s">
        <v>18</v>
      </c>
      <c r="E178" s="314" t="s">
        <v>26</v>
      </c>
      <c r="F178" s="314" t="s">
        <v>23</v>
      </c>
      <c r="G178" s="314"/>
      <c r="H178" s="314" t="s">
        <v>42</v>
      </c>
      <c r="I178" s="314" t="s">
        <v>41</v>
      </c>
      <c r="J178" s="314" t="s">
        <v>43</v>
      </c>
      <c r="L178" s="121"/>
      <c r="M178" s="121"/>
    </row>
    <row r="179" spans="1:48" ht="21" customHeight="1" x14ac:dyDescent="0.3">
      <c r="A179" s="314"/>
      <c r="B179" s="314"/>
      <c r="C179" s="314"/>
      <c r="D179" s="314"/>
      <c r="E179" s="314"/>
      <c r="F179" s="314" t="s">
        <v>35</v>
      </c>
      <c r="G179" s="314" t="s">
        <v>39</v>
      </c>
      <c r="H179" s="314"/>
      <c r="I179" s="314"/>
      <c r="J179" s="314"/>
      <c r="L179" s="121"/>
      <c r="M179" s="121"/>
    </row>
    <row r="180" spans="1:48" ht="21" customHeight="1" x14ac:dyDescent="0.3">
      <c r="A180" s="314"/>
      <c r="B180" s="314"/>
      <c r="C180" s="314"/>
      <c r="D180" s="314"/>
      <c r="E180" s="314"/>
      <c r="F180" s="314"/>
      <c r="G180" s="314"/>
      <c r="H180" s="314"/>
      <c r="I180" s="314"/>
      <c r="J180" s="314"/>
      <c r="L180" s="121"/>
      <c r="M180" s="121"/>
    </row>
    <row r="181" spans="1:48" ht="18" customHeight="1" x14ac:dyDescent="0.3">
      <c r="A181" s="314"/>
      <c r="B181" s="314"/>
      <c r="C181" s="314"/>
      <c r="D181" s="314"/>
      <c r="E181" s="314"/>
      <c r="F181" s="314"/>
      <c r="G181" s="314"/>
      <c r="H181" s="314"/>
      <c r="I181" s="314"/>
      <c r="J181" s="314"/>
      <c r="L181" s="121"/>
      <c r="M181" s="121"/>
    </row>
    <row r="182" spans="1:48" x14ac:dyDescent="0.3">
      <c r="A182" s="11"/>
      <c r="B182" s="11"/>
      <c r="C182" s="11"/>
      <c r="D182" s="11"/>
      <c r="E182" s="28" t="s">
        <v>2</v>
      </c>
      <c r="F182" s="54"/>
      <c r="G182" s="34"/>
      <c r="H182" s="34"/>
      <c r="I182" s="42"/>
      <c r="J182" s="42"/>
    </row>
    <row r="183" spans="1:48" s="8" customFormat="1" x14ac:dyDescent="0.2">
      <c r="A183" s="6"/>
      <c r="B183" s="6"/>
      <c r="C183" s="6"/>
      <c r="D183" s="6"/>
      <c r="E183" s="15" t="s">
        <v>30</v>
      </c>
      <c r="F183" s="10"/>
      <c r="G183" s="10"/>
      <c r="H183" s="10"/>
      <c r="I183" s="9"/>
      <c r="J183" s="9"/>
      <c r="K183" s="33"/>
      <c r="L183" s="33"/>
      <c r="M183" s="33"/>
      <c r="N183" s="33"/>
    </row>
    <row r="184" spans="1:48" s="17" customFormat="1" x14ac:dyDescent="0.2">
      <c r="A184" s="86"/>
      <c r="B184" s="15"/>
      <c r="C184" s="6"/>
      <c r="D184" s="6"/>
      <c r="E184" s="61"/>
      <c r="F184" s="10"/>
      <c r="G184" s="29"/>
      <c r="H184" s="10"/>
      <c r="I184" s="9"/>
      <c r="J184" s="9">
        <f>+H184-I184</f>
        <v>0</v>
      </c>
      <c r="K184" s="99"/>
      <c r="L184" s="33"/>
      <c r="M184" s="33"/>
      <c r="N184" s="99"/>
    </row>
    <row r="185" spans="1:48" s="8" customFormat="1" x14ac:dyDescent="0.2">
      <c r="A185" s="86"/>
      <c r="B185" s="12"/>
      <c r="C185" s="12"/>
      <c r="D185" s="12"/>
      <c r="E185" s="7"/>
      <c r="F185" s="55"/>
      <c r="G185" s="10"/>
      <c r="H185" s="10"/>
      <c r="I185" s="9"/>
      <c r="J185" s="9"/>
      <c r="K185" s="33"/>
      <c r="L185" s="33"/>
      <c r="M185" s="33"/>
      <c r="N185" s="33"/>
      <c r="O185" s="66"/>
    </row>
    <row r="186" spans="1:48" s="13" customFormat="1" x14ac:dyDescent="0.3">
      <c r="A186" s="84">
        <f>+A184</f>
        <v>0</v>
      </c>
      <c r="B186" s="46"/>
      <c r="C186" s="46"/>
      <c r="D186" s="46"/>
      <c r="E186" s="47" t="s">
        <v>36</v>
      </c>
      <c r="F186" s="56">
        <f>SUM(F184:F185)</f>
        <v>0</v>
      </c>
      <c r="G186" s="56">
        <f>SUM(G184:G185)</f>
        <v>0</v>
      </c>
      <c r="H186" s="56">
        <f>SUM(H184:H185)</f>
        <v>0</v>
      </c>
      <c r="I186" s="56">
        <f>SUM(I184:I185)</f>
        <v>0</v>
      </c>
      <c r="J186" s="56">
        <f>SUM(J184:J185)</f>
        <v>0</v>
      </c>
      <c r="K186" s="100"/>
      <c r="L186" s="100"/>
      <c r="M186" s="100"/>
      <c r="N186" s="100"/>
    </row>
    <row r="187" spans="1:48" s="17" customFormat="1" x14ac:dyDescent="0.2">
      <c r="A187" s="15"/>
      <c r="B187" s="15"/>
      <c r="C187" s="15"/>
      <c r="D187" s="15"/>
      <c r="E187" s="26" t="s">
        <v>8</v>
      </c>
      <c r="F187" s="29"/>
      <c r="G187" s="29"/>
      <c r="H187" s="29"/>
      <c r="I187" s="16"/>
      <c r="J187" s="16"/>
      <c r="K187" s="99"/>
      <c r="L187" s="99"/>
      <c r="M187" s="99"/>
      <c r="N187" s="99"/>
    </row>
    <row r="188" spans="1:48" s="17" customFormat="1" x14ac:dyDescent="0.2">
      <c r="A188" s="86"/>
      <c r="B188" s="15"/>
      <c r="C188" s="6"/>
      <c r="D188" s="6"/>
      <c r="E188" s="61"/>
      <c r="F188" s="10"/>
      <c r="G188" s="29"/>
      <c r="H188" s="29"/>
      <c r="I188" s="16"/>
      <c r="J188" s="16"/>
      <c r="K188" s="99"/>
      <c r="L188" s="99"/>
      <c r="M188" s="99"/>
      <c r="N188" s="99"/>
    </row>
    <row r="189" spans="1:48" s="17" customFormat="1" x14ac:dyDescent="0.2">
      <c r="A189" s="86"/>
      <c r="B189" s="15"/>
      <c r="C189" s="15"/>
      <c r="D189" s="15"/>
      <c r="E189" s="53"/>
      <c r="F189" s="10"/>
      <c r="G189" s="29"/>
      <c r="H189" s="29"/>
      <c r="I189" s="16"/>
      <c r="J189" s="16"/>
      <c r="K189" s="99"/>
      <c r="L189" s="99"/>
      <c r="M189" s="99"/>
      <c r="N189" s="99"/>
    </row>
    <row r="190" spans="1:48" s="17" customFormat="1" ht="19.5" thickBot="1" x14ac:dyDescent="0.35">
      <c r="A190" s="93">
        <f>+A188</f>
        <v>0</v>
      </c>
      <c r="B190" s="48"/>
      <c r="C190" s="48"/>
      <c r="D190" s="48"/>
      <c r="E190" s="49" t="s">
        <v>27</v>
      </c>
      <c r="F190" s="57">
        <f>SUM(F188:F189)</f>
        <v>0</v>
      </c>
      <c r="G190" s="57">
        <f>SUM(G188:G189)</f>
        <v>0</v>
      </c>
      <c r="H190" s="57">
        <f>SUM(H188:H189)</f>
        <v>0</v>
      </c>
      <c r="I190" s="57">
        <f>SUM(I188:I189)</f>
        <v>0</v>
      </c>
      <c r="J190" s="57">
        <f>SUM(J188:J189)</f>
        <v>0</v>
      </c>
      <c r="K190" s="99"/>
      <c r="L190" s="100"/>
      <c r="M190" s="100"/>
      <c r="N190" s="99"/>
    </row>
    <row r="191" spans="1:48" s="24" customFormat="1" ht="19.5" thickBot="1" x14ac:dyDescent="0.35">
      <c r="A191" s="50">
        <f>+A186+A190</f>
        <v>0</v>
      </c>
      <c r="B191" s="51"/>
      <c r="C191" s="51"/>
      <c r="D191" s="51"/>
      <c r="E191" s="51" t="s">
        <v>52</v>
      </c>
      <c r="F191" s="58">
        <f>F186+F190</f>
        <v>0</v>
      </c>
      <c r="G191" s="52">
        <f>+G186+G190</f>
        <v>0</v>
      </c>
      <c r="H191" s="52">
        <f>H186+H190</f>
        <v>0</v>
      </c>
      <c r="I191" s="52">
        <f>I186+I190</f>
        <v>0</v>
      </c>
      <c r="J191" s="52">
        <f>J186+J190</f>
        <v>0</v>
      </c>
      <c r="K191" s="100"/>
      <c r="L191" s="41"/>
      <c r="M191" s="41"/>
      <c r="N191" s="41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 s="8" customFormat="1" x14ac:dyDescent="0.2">
      <c r="A192" s="14"/>
      <c r="B192" s="14"/>
      <c r="C192" s="14"/>
      <c r="D192" s="14"/>
      <c r="E192" s="27"/>
      <c r="F192" s="33"/>
      <c r="G192" s="18"/>
      <c r="H192" s="18"/>
      <c r="I192" s="33"/>
      <c r="J192" s="33"/>
      <c r="K192" s="33"/>
      <c r="L192" s="33"/>
      <c r="M192" s="33"/>
      <c r="N192" s="33"/>
    </row>
    <row r="194" spans="1:48" s="21" customFormat="1" ht="19.5" thickBot="1" x14ac:dyDescent="0.35">
      <c r="A194" s="20"/>
      <c r="B194" s="20"/>
      <c r="C194" s="20"/>
      <c r="D194" s="20"/>
      <c r="E194" s="31" t="s">
        <v>38</v>
      </c>
      <c r="F194" s="94">
        <f>+A191</f>
        <v>0</v>
      </c>
      <c r="G194" s="44"/>
      <c r="H194" s="37"/>
      <c r="I194" s="43"/>
      <c r="J194" s="43"/>
      <c r="K194" s="43"/>
      <c r="L194" s="43"/>
      <c r="M194" s="43"/>
      <c r="N194" s="43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</row>
    <row r="195" spans="1:48" s="21" customFormat="1" ht="19.5" thickTop="1" x14ac:dyDescent="0.3">
      <c r="A195" s="20"/>
      <c r="B195" s="20"/>
      <c r="C195" s="20"/>
      <c r="D195" s="20"/>
      <c r="E195" s="21" t="s">
        <v>22</v>
      </c>
      <c r="F195" s="95">
        <f>+L191</f>
        <v>0</v>
      </c>
      <c r="G195" s="36"/>
      <c r="H195" s="36"/>
      <c r="I195" s="43"/>
      <c r="J195" s="43"/>
      <c r="K195" s="43"/>
      <c r="L195" s="43"/>
      <c r="M195" s="43"/>
      <c r="N195" s="43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</row>
    <row r="196" spans="1:48" s="21" customFormat="1" x14ac:dyDescent="0.3">
      <c r="A196" s="20"/>
      <c r="B196" s="20"/>
      <c r="C196" s="20"/>
      <c r="D196" s="20"/>
      <c r="E196" s="21" t="s">
        <v>37</v>
      </c>
      <c r="F196" s="95">
        <f>+F194-F195</f>
        <v>0</v>
      </c>
      <c r="G196" s="36"/>
      <c r="H196" s="36"/>
      <c r="I196" s="43"/>
      <c r="J196" s="43"/>
      <c r="K196" s="43"/>
      <c r="L196" s="43"/>
      <c r="M196" s="43"/>
      <c r="N196" s="43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</row>
    <row r="197" spans="1:48" s="21" customFormat="1" x14ac:dyDescent="0.3">
      <c r="A197" s="20"/>
      <c r="B197" s="20"/>
      <c r="C197" s="20"/>
      <c r="D197" s="20"/>
      <c r="E197" s="21" t="s">
        <v>15</v>
      </c>
      <c r="F197" s="95">
        <f>+M191</f>
        <v>0</v>
      </c>
      <c r="G197" s="36"/>
      <c r="H197" s="36"/>
      <c r="I197" s="43"/>
      <c r="J197" s="43"/>
      <c r="K197" s="43"/>
      <c r="L197" s="43"/>
      <c r="M197" s="43"/>
      <c r="N197" s="43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</row>
    <row r="199" spans="1:48" x14ac:dyDescent="0.3">
      <c r="H199" s="96"/>
      <c r="I199" s="96"/>
      <c r="K199" s="100"/>
    </row>
    <row r="200" spans="1:48" x14ac:dyDescent="0.3">
      <c r="H200" s="96"/>
    </row>
    <row r="201" spans="1:48" x14ac:dyDescent="0.3">
      <c r="H201" s="96"/>
      <c r="I201" s="96"/>
    </row>
    <row r="202" spans="1:48" x14ac:dyDescent="0.3">
      <c r="H202" s="96"/>
    </row>
    <row r="203" spans="1:48" x14ac:dyDescent="0.3">
      <c r="H203" s="96"/>
    </row>
  </sheetData>
  <mergeCells count="80">
    <mergeCell ref="G39:G41"/>
    <mergeCell ref="A36:J36"/>
    <mergeCell ref="F37:G37"/>
    <mergeCell ref="A38:A41"/>
    <mergeCell ref="B38:B41"/>
    <mergeCell ref="C38:C41"/>
    <mergeCell ref="D38:D41"/>
    <mergeCell ref="E38:E41"/>
    <mergeCell ref="F38:G38"/>
    <mergeCell ref="H38:H41"/>
    <mergeCell ref="I38:I41"/>
    <mergeCell ref="A126:J126"/>
    <mergeCell ref="A127:J127"/>
    <mergeCell ref="A128:J128"/>
    <mergeCell ref="A129:J129"/>
    <mergeCell ref="G179:G181"/>
    <mergeCell ref="A173:J173"/>
    <mergeCell ref="A174:J174"/>
    <mergeCell ref="A175:J175"/>
    <mergeCell ref="E131:E134"/>
    <mergeCell ref="F179:F181"/>
    <mergeCell ref="A178:A181"/>
    <mergeCell ref="B178:B181"/>
    <mergeCell ref="C178:C181"/>
    <mergeCell ref="D178:D181"/>
    <mergeCell ref="F178:G178"/>
    <mergeCell ref="E178:E181"/>
    <mergeCell ref="F177:G177"/>
    <mergeCell ref="J178:J181"/>
    <mergeCell ref="F130:G130"/>
    <mergeCell ref="B131:B134"/>
    <mergeCell ref="C6:C9"/>
    <mergeCell ref="F90:F92"/>
    <mergeCell ref="G90:G92"/>
    <mergeCell ref="A84:J84"/>
    <mergeCell ref="A85:J85"/>
    <mergeCell ref="A176:J176"/>
    <mergeCell ref="A131:A134"/>
    <mergeCell ref="C131:C134"/>
    <mergeCell ref="D131:D134"/>
    <mergeCell ref="J89:J92"/>
    <mergeCell ref="H178:H181"/>
    <mergeCell ref="I178:I181"/>
    <mergeCell ref="A1:J1"/>
    <mergeCell ref="A2:J2"/>
    <mergeCell ref="A3:J3"/>
    <mergeCell ref="F5:G5"/>
    <mergeCell ref="A6:A9"/>
    <mergeCell ref="B6:B9"/>
    <mergeCell ref="A4:J4"/>
    <mergeCell ref="D6:D9"/>
    <mergeCell ref="E6:E9"/>
    <mergeCell ref="H6:H9"/>
    <mergeCell ref="F7:F9"/>
    <mergeCell ref="G7:G9"/>
    <mergeCell ref="F6:G6"/>
    <mergeCell ref="J6:J9"/>
    <mergeCell ref="I6:I9"/>
    <mergeCell ref="F131:G131"/>
    <mergeCell ref="H131:H134"/>
    <mergeCell ref="I131:I134"/>
    <mergeCell ref="J131:J134"/>
    <mergeCell ref="F132:F134"/>
    <mergeCell ref="G132:G134"/>
    <mergeCell ref="A86:J86"/>
    <mergeCell ref="A33:J33"/>
    <mergeCell ref="A87:J87"/>
    <mergeCell ref="F88:G88"/>
    <mergeCell ref="A89:A92"/>
    <mergeCell ref="C89:C92"/>
    <mergeCell ref="D89:D92"/>
    <mergeCell ref="E89:E92"/>
    <mergeCell ref="A34:J34"/>
    <mergeCell ref="A35:J35"/>
    <mergeCell ref="B89:B92"/>
    <mergeCell ref="F89:G89"/>
    <mergeCell ref="H89:H92"/>
    <mergeCell ref="I89:I92"/>
    <mergeCell ref="J38:J41"/>
    <mergeCell ref="F39:F41"/>
  </mergeCells>
  <pageMargins left="0.70866141732283472" right="0.70866141732283472" top="0.59055118110236227" bottom="0.19685039370078741" header="0.31496062992125984" footer="0.31496062992125984"/>
  <pageSetup paperSize="9" scale="85" orientation="landscape" blackAndWhite="1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7"/>
  <sheetViews>
    <sheetView view="pageBreakPreview" topLeftCell="A46" zoomScaleNormal="100" zoomScaleSheetLayoutView="100" workbookViewId="0">
      <selection activeCell="H10" sqref="H10:H45"/>
    </sheetView>
  </sheetViews>
  <sheetFormatPr defaultRowHeight="21" x14ac:dyDescent="0.35"/>
  <cols>
    <col min="1" max="1" width="7.140625" style="285" customWidth="1"/>
    <col min="2" max="4" width="9.140625" style="284"/>
    <col min="5" max="5" width="64.140625" style="284" bestFit="1" customWidth="1"/>
    <col min="6" max="6" width="18.7109375" style="284" bestFit="1" customWidth="1"/>
    <col min="7" max="7" width="11.42578125" style="284" customWidth="1"/>
    <col min="8" max="8" width="31.7109375" style="284" bestFit="1" customWidth="1"/>
    <col min="9" max="9" width="23.7109375" style="284" bestFit="1" customWidth="1"/>
    <col min="10" max="16384" width="9.140625" style="284"/>
  </cols>
  <sheetData>
    <row r="1" spans="1:9" x14ac:dyDescent="0.35">
      <c r="A1" s="319" t="s">
        <v>361</v>
      </c>
      <c r="B1" s="319"/>
      <c r="C1" s="319"/>
      <c r="D1" s="319"/>
      <c r="E1" s="319"/>
      <c r="F1" s="319"/>
      <c r="G1" s="319"/>
      <c r="H1" s="319"/>
      <c r="I1" s="319"/>
    </row>
    <row r="2" spans="1:9" x14ac:dyDescent="0.35">
      <c r="A2" s="319" t="s">
        <v>6</v>
      </c>
      <c r="B2" s="319"/>
      <c r="C2" s="319"/>
      <c r="D2" s="319"/>
      <c r="E2" s="319"/>
      <c r="F2" s="319"/>
      <c r="G2" s="319"/>
      <c r="H2" s="319"/>
      <c r="I2" s="319"/>
    </row>
    <row r="3" spans="1:9" x14ac:dyDescent="0.35">
      <c r="A3" s="319" t="str">
        <f>+ตร.!A3</f>
        <v>รายงาน ณ : 1 มิ.ย.61</v>
      </c>
      <c r="B3" s="319"/>
      <c r="C3" s="319"/>
      <c r="D3" s="319"/>
      <c r="E3" s="319"/>
      <c r="F3" s="319"/>
      <c r="G3" s="319"/>
      <c r="H3" s="319"/>
      <c r="I3" s="319"/>
    </row>
    <row r="4" spans="1:9" x14ac:dyDescent="0.35">
      <c r="F4" s="321"/>
      <c r="G4" s="321"/>
    </row>
    <row r="5" spans="1:9" ht="21.75" customHeight="1" x14ac:dyDescent="0.35">
      <c r="A5" s="318" t="s">
        <v>16</v>
      </c>
      <c r="B5" s="318" t="s">
        <v>17</v>
      </c>
      <c r="C5" s="318" t="s">
        <v>44</v>
      </c>
      <c r="D5" s="318" t="s">
        <v>18</v>
      </c>
      <c r="E5" s="318" t="s">
        <v>26</v>
      </c>
      <c r="F5" s="318" t="s">
        <v>23</v>
      </c>
      <c r="G5" s="318"/>
      <c r="H5" s="318" t="str">
        <f>+ตร.!H5</f>
        <v>ความก้าวหน้า/ปัญหา 
ประชุมระดับ จนท.
 ครั้งที่ 4/2561
วันที่ 21 มี.ค.61</v>
      </c>
      <c r="I5" s="318" t="str">
        <f>+ตร.!I5</f>
        <v>ความก้าวหน้า/ปัญหา 
ประชุมระดับ ตร.
 ครั้งที่ 4/2561
วันที่ 6 มิ.ย.61</v>
      </c>
    </row>
    <row r="6" spans="1:9" ht="21" customHeight="1" x14ac:dyDescent="0.35">
      <c r="A6" s="318"/>
      <c r="B6" s="318"/>
      <c r="C6" s="318"/>
      <c r="D6" s="318"/>
      <c r="E6" s="318"/>
      <c r="F6" s="318" t="s">
        <v>35</v>
      </c>
      <c r="G6" s="318" t="s">
        <v>198</v>
      </c>
      <c r="H6" s="318"/>
      <c r="I6" s="318"/>
    </row>
    <row r="7" spans="1:9" ht="74.25" customHeight="1" x14ac:dyDescent="0.35">
      <c r="A7" s="318"/>
      <c r="B7" s="318"/>
      <c r="C7" s="318"/>
      <c r="D7" s="318"/>
      <c r="E7" s="318"/>
      <c r="F7" s="318"/>
      <c r="G7" s="318"/>
      <c r="H7" s="318"/>
      <c r="I7" s="318"/>
    </row>
    <row r="8" spans="1:9" x14ac:dyDescent="0.35">
      <c r="A8" s="295"/>
      <c r="B8" s="267"/>
      <c r="C8" s="267"/>
      <c r="D8" s="267"/>
      <c r="E8" s="295" t="s">
        <v>2</v>
      </c>
      <c r="F8" s="267"/>
      <c r="G8" s="267"/>
      <c r="H8" s="267"/>
      <c r="I8" s="267"/>
    </row>
    <row r="9" spans="1:9" x14ac:dyDescent="0.35">
      <c r="A9" s="295"/>
      <c r="B9" s="267"/>
      <c r="C9" s="267"/>
      <c r="D9" s="267"/>
      <c r="E9" s="267" t="s">
        <v>30</v>
      </c>
      <c r="F9" s="267"/>
      <c r="G9" s="267"/>
      <c r="H9" s="267"/>
      <c r="I9" s="267"/>
    </row>
    <row r="10" spans="1:9" ht="42" x14ac:dyDescent="0.35">
      <c r="A10" s="311">
        <v>1</v>
      </c>
      <c r="B10" s="312" t="s">
        <v>1270</v>
      </c>
      <c r="C10" s="312" t="s">
        <v>1236</v>
      </c>
      <c r="D10" s="312" t="s">
        <v>1270</v>
      </c>
      <c r="E10" s="312" t="s">
        <v>1027</v>
      </c>
      <c r="F10" s="294">
        <v>5371200</v>
      </c>
      <c r="G10" s="294"/>
      <c r="H10" s="312" t="s">
        <v>2294</v>
      </c>
    </row>
    <row r="11" spans="1:9" ht="42" x14ac:dyDescent="0.35">
      <c r="A11" s="311">
        <v>2</v>
      </c>
      <c r="B11" s="312" t="s">
        <v>1270</v>
      </c>
      <c r="C11" s="312" t="s">
        <v>1236</v>
      </c>
      <c r="D11" s="312" t="s">
        <v>1270</v>
      </c>
      <c r="E11" s="312" t="s">
        <v>1003</v>
      </c>
      <c r="F11" s="294">
        <v>562600</v>
      </c>
      <c r="G11" s="294"/>
      <c r="H11" s="312" t="s">
        <v>2294</v>
      </c>
    </row>
    <row r="12" spans="1:9" ht="63" x14ac:dyDescent="0.35">
      <c r="A12" s="311">
        <v>3</v>
      </c>
      <c r="B12" s="312" t="s">
        <v>1270</v>
      </c>
      <c r="C12" s="312" t="s">
        <v>1279</v>
      </c>
      <c r="D12" s="312" t="s">
        <v>13</v>
      </c>
      <c r="E12" s="312" t="s">
        <v>686</v>
      </c>
      <c r="F12" s="294">
        <v>3500000</v>
      </c>
      <c r="G12" s="294"/>
      <c r="H12" s="312" t="s">
        <v>2295</v>
      </c>
    </row>
    <row r="13" spans="1:9" ht="63" x14ac:dyDescent="0.35">
      <c r="A13" s="311">
        <v>4</v>
      </c>
      <c r="B13" s="312" t="s">
        <v>1270</v>
      </c>
      <c r="C13" s="312" t="s">
        <v>1279</v>
      </c>
      <c r="D13" s="312" t="s">
        <v>13</v>
      </c>
      <c r="E13" s="312" t="s">
        <v>687</v>
      </c>
      <c r="F13" s="294">
        <v>4410000</v>
      </c>
      <c r="G13" s="294"/>
      <c r="H13" s="312" t="s">
        <v>2295</v>
      </c>
    </row>
    <row r="14" spans="1:9" ht="63" x14ac:dyDescent="0.35">
      <c r="A14" s="311">
        <v>5</v>
      </c>
      <c r="B14" s="312" t="s">
        <v>1270</v>
      </c>
      <c r="C14" s="312" t="s">
        <v>1279</v>
      </c>
      <c r="D14" s="312" t="s">
        <v>13</v>
      </c>
      <c r="E14" s="312" t="s">
        <v>683</v>
      </c>
      <c r="F14" s="294">
        <v>10200000</v>
      </c>
      <c r="G14" s="294"/>
      <c r="H14" s="312" t="s">
        <v>2295</v>
      </c>
    </row>
    <row r="15" spans="1:9" ht="63" x14ac:dyDescent="0.35">
      <c r="A15" s="311">
        <v>6</v>
      </c>
      <c r="B15" s="312" t="s">
        <v>1270</v>
      </c>
      <c r="C15" s="312" t="s">
        <v>1279</v>
      </c>
      <c r="D15" s="312" t="s">
        <v>13</v>
      </c>
      <c r="E15" s="312" t="s">
        <v>684</v>
      </c>
      <c r="F15" s="294">
        <v>8500000</v>
      </c>
      <c r="G15" s="294"/>
      <c r="H15" s="312" t="s">
        <v>2295</v>
      </c>
    </row>
    <row r="16" spans="1:9" ht="63" x14ac:dyDescent="0.35">
      <c r="A16" s="311">
        <v>7</v>
      </c>
      <c r="B16" s="312" t="s">
        <v>1270</v>
      </c>
      <c r="C16" s="312" t="s">
        <v>1279</v>
      </c>
      <c r="D16" s="312" t="s">
        <v>13</v>
      </c>
      <c r="E16" s="312" t="s">
        <v>685</v>
      </c>
      <c r="F16" s="294">
        <v>13400000</v>
      </c>
      <c r="G16" s="294"/>
      <c r="H16" s="312" t="s">
        <v>2295</v>
      </c>
    </row>
    <row r="17" spans="1:8" ht="63" x14ac:dyDescent="0.35">
      <c r="A17" s="311">
        <v>8</v>
      </c>
      <c r="B17" s="312" t="s">
        <v>1270</v>
      </c>
      <c r="C17" s="312" t="s">
        <v>1279</v>
      </c>
      <c r="D17" s="312" t="s">
        <v>13</v>
      </c>
      <c r="E17" s="312" t="s">
        <v>1014</v>
      </c>
      <c r="F17" s="294">
        <v>1500000</v>
      </c>
      <c r="G17" s="294"/>
      <c r="H17" s="312" t="s">
        <v>2295</v>
      </c>
    </row>
    <row r="18" spans="1:8" ht="63" x14ac:dyDescent="0.35">
      <c r="A18" s="311">
        <v>9</v>
      </c>
      <c r="B18" s="312" t="s">
        <v>1270</v>
      </c>
      <c r="C18" s="312" t="s">
        <v>1279</v>
      </c>
      <c r="D18" s="312" t="s">
        <v>13</v>
      </c>
      <c r="E18" s="312" t="s">
        <v>1018</v>
      </c>
      <c r="F18" s="294">
        <v>8940000</v>
      </c>
      <c r="G18" s="294"/>
      <c r="H18" s="312" t="s">
        <v>2295</v>
      </c>
    </row>
    <row r="19" spans="1:8" ht="63" x14ac:dyDescent="0.35">
      <c r="A19" s="311">
        <v>10</v>
      </c>
      <c r="B19" s="312" t="s">
        <v>1270</v>
      </c>
      <c r="C19" s="312" t="s">
        <v>1279</v>
      </c>
      <c r="D19" s="312" t="s">
        <v>13</v>
      </c>
      <c r="E19" s="312" t="s">
        <v>1022</v>
      </c>
      <c r="F19" s="294">
        <v>330000</v>
      </c>
      <c r="G19" s="294"/>
      <c r="H19" s="312" t="s">
        <v>2295</v>
      </c>
    </row>
    <row r="20" spans="1:8" ht="63" x14ac:dyDescent="0.35">
      <c r="A20" s="311">
        <v>11</v>
      </c>
      <c r="B20" s="312" t="s">
        <v>1270</v>
      </c>
      <c r="C20" s="312" t="s">
        <v>1279</v>
      </c>
      <c r="D20" s="312" t="s">
        <v>13</v>
      </c>
      <c r="E20" s="312" t="s">
        <v>1016</v>
      </c>
      <c r="F20" s="294">
        <v>2400000</v>
      </c>
      <c r="G20" s="294"/>
      <c r="H20" s="312" t="s">
        <v>2295</v>
      </c>
    </row>
    <row r="21" spans="1:8" ht="63" x14ac:dyDescent="0.35">
      <c r="A21" s="311">
        <v>12</v>
      </c>
      <c r="B21" s="312" t="s">
        <v>1270</v>
      </c>
      <c r="C21" s="312" t="s">
        <v>1279</v>
      </c>
      <c r="D21" s="312" t="s">
        <v>13</v>
      </c>
      <c r="E21" s="312" t="s">
        <v>1021</v>
      </c>
      <c r="F21" s="294">
        <v>660000</v>
      </c>
      <c r="G21" s="294"/>
      <c r="H21" s="312" t="s">
        <v>2295</v>
      </c>
    </row>
    <row r="22" spans="1:8" ht="42" x14ac:dyDescent="0.35">
      <c r="A22" s="311">
        <v>13</v>
      </c>
      <c r="B22" s="312" t="s">
        <v>1270</v>
      </c>
      <c r="C22" s="312" t="s">
        <v>1168</v>
      </c>
      <c r="D22" s="312" t="s">
        <v>13</v>
      </c>
      <c r="E22" s="312" t="s">
        <v>1013</v>
      </c>
      <c r="F22" s="294">
        <v>50000</v>
      </c>
      <c r="G22" s="294"/>
      <c r="H22" s="312" t="s">
        <v>2295</v>
      </c>
    </row>
    <row r="23" spans="1:8" ht="42" x14ac:dyDescent="0.35">
      <c r="A23" s="311">
        <v>14</v>
      </c>
      <c r="B23" s="312" t="s">
        <v>1270</v>
      </c>
      <c r="C23" s="312" t="s">
        <v>1168</v>
      </c>
      <c r="D23" s="312" t="s">
        <v>13</v>
      </c>
      <c r="E23" s="312" t="s">
        <v>1017</v>
      </c>
      <c r="F23" s="294">
        <v>8550000</v>
      </c>
      <c r="G23" s="294"/>
      <c r="H23" s="312" t="s">
        <v>2295</v>
      </c>
    </row>
    <row r="24" spans="1:8" ht="63" x14ac:dyDescent="0.35">
      <c r="A24" s="311">
        <v>15</v>
      </c>
      <c r="B24" s="312" t="s">
        <v>1270</v>
      </c>
      <c r="C24" s="312" t="s">
        <v>1279</v>
      </c>
      <c r="D24" s="312" t="s">
        <v>13</v>
      </c>
      <c r="E24" s="312" t="s">
        <v>1019</v>
      </c>
      <c r="F24" s="294">
        <v>8940000</v>
      </c>
      <c r="G24" s="294"/>
      <c r="H24" s="312" t="s">
        <v>2295</v>
      </c>
    </row>
    <row r="25" spans="1:8" ht="63" x14ac:dyDescent="0.35">
      <c r="A25" s="311">
        <v>16</v>
      </c>
      <c r="B25" s="312" t="s">
        <v>1270</v>
      </c>
      <c r="C25" s="312" t="s">
        <v>1279</v>
      </c>
      <c r="D25" s="312" t="s">
        <v>13</v>
      </c>
      <c r="E25" s="312" t="s">
        <v>1015</v>
      </c>
      <c r="F25" s="294">
        <v>1700000</v>
      </c>
      <c r="G25" s="294"/>
      <c r="H25" s="312" t="s">
        <v>2295</v>
      </c>
    </row>
    <row r="26" spans="1:8" ht="63" x14ac:dyDescent="0.35">
      <c r="A26" s="311">
        <v>17</v>
      </c>
      <c r="B26" s="312" t="s">
        <v>1270</v>
      </c>
      <c r="C26" s="312" t="s">
        <v>1279</v>
      </c>
      <c r="D26" s="312" t="s">
        <v>13</v>
      </c>
      <c r="E26" s="312" t="s">
        <v>1020</v>
      </c>
      <c r="F26" s="294">
        <v>4450000</v>
      </c>
      <c r="G26" s="294"/>
      <c r="H26" s="312" t="s">
        <v>2295</v>
      </c>
    </row>
    <row r="27" spans="1:8" ht="63" x14ac:dyDescent="0.35">
      <c r="A27" s="311">
        <v>18</v>
      </c>
      <c r="B27" s="312" t="s">
        <v>1270</v>
      </c>
      <c r="C27" s="312" t="s">
        <v>1279</v>
      </c>
      <c r="D27" s="312" t="s">
        <v>13</v>
      </c>
      <c r="E27" s="312" t="s">
        <v>1012</v>
      </c>
      <c r="F27" s="294">
        <v>3800000</v>
      </c>
      <c r="G27" s="294"/>
      <c r="H27" s="312" t="s">
        <v>2295</v>
      </c>
    </row>
    <row r="28" spans="1:8" ht="63" x14ac:dyDescent="0.35">
      <c r="A28" s="311">
        <v>19</v>
      </c>
      <c r="B28" s="312" t="s">
        <v>1270</v>
      </c>
      <c r="C28" s="312" t="s">
        <v>1279</v>
      </c>
      <c r="D28" s="312" t="s">
        <v>28</v>
      </c>
      <c r="E28" s="312" t="s">
        <v>956</v>
      </c>
      <c r="F28" s="294">
        <v>104000000</v>
      </c>
      <c r="G28" s="294"/>
      <c r="H28" s="312" t="s">
        <v>2295</v>
      </c>
    </row>
    <row r="29" spans="1:8" ht="42" x14ac:dyDescent="0.35">
      <c r="A29" s="311">
        <v>20</v>
      </c>
      <c r="B29" s="312" t="s">
        <v>1270</v>
      </c>
      <c r="C29" s="312" t="s">
        <v>1168</v>
      </c>
      <c r="D29" s="312" t="s">
        <v>1270</v>
      </c>
      <c r="E29" s="312" t="s">
        <v>1271</v>
      </c>
      <c r="F29" s="294">
        <v>73920000</v>
      </c>
      <c r="G29" s="294"/>
      <c r="H29" s="312" t="s">
        <v>2295</v>
      </c>
    </row>
    <row r="30" spans="1:8" ht="84" x14ac:dyDescent="0.35">
      <c r="A30" s="311">
        <v>21</v>
      </c>
      <c r="B30" s="312" t="s">
        <v>1270</v>
      </c>
      <c r="C30" s="312" t="s">
        <v>1279</v>
      </c>
      <c r="D30" s="312" t="s">
        <v>1270</v>
      </c>
      <c r="E30" s="312" t="s">
        <v>2282</v>
      </c>
      <c r="F30" s="294">
        <v>324458100</v>
      </c>
      <c r="G30" s="294"/>
      <c r="H30" s="312" t="s">
        <v>2296</v>
      </c>
    </row>
    <row r="31" spans="1:8" ht="105" x14ac:dyDescent="0.35">
      <c r="A31" s="311">
        <v>22</v>
      </c>
      <c r="B31" s="312" t="s">
        <v>1270</v>
      </c>
      <c r="C31" s="312" t="s">
        <v>1279</v>
      </c>
      <c r="D31" s="312" t="s">
        <v>1270</v>
      </c>
      <c r="E31" s="312" t="s">
        <v>2283</v>
      </c>
      <c r="F31" s="294">
        <v>166406400</v>
      </c>
      <c r="G31" s="294"/>
      <c r="H31" s="312" t="s">
        <v>1551</v>
      </c>
    </row>
    <row r="32" spans="1:8" ht="84" x14ac:dyDescent="0.35">
      <c r="A32" s="311">
        <v>23</v>
      </c>
      <c r="B32" s="312" t="s">
        <v>1270</v>
      </c>
      <c r="C32" s="312" t="s">
        <v>1279</v>
      </c>
      <c r="D32" s="312" t="s">
        <v>1270</v>
      </c>
      <c r="E32" s="312" t="s">
        <v>2284</v>
      </c>
      <c r="F32" s="294">
        <v>68800000</v>
      </c>
      <c r="G32" s="294"/>
      <c r="H32" s="312" t="s">
        <v>2280</v>
      </c>
    </row>
    <row r="33" spans="1:9" ht="130.5" customHeight="1" x14ac:dyDescent="0.35">
      <c r="A33" s="311">
        <v>24</v>
      </c>
      <c r="B33" s="312" t="s">
        <v>1270</v>
      </c>
      <c r="C33" s="312" t="s">
        <v>1279</v>
      </c>
      <c r="D33" s="312" t="s">
        <v>1270</v>
      </c>
      <c r="E33" s="312" t="s">
        <v>2285</v>
      </c>
      <c r="F33" s="294">
        <v>46400000</v>
      </c>
      <c r="G33" s="294"/>
      <c r="H33" s="312" t="s">
        <v>2280</v>
      </c>
    </row>
    <row r="34" spans="1:9" ht="84" x14ac:dyDescent="0.35">
      <c r="A34" s="311">
        <v>25</v>
      </c>
      <c r="B34" s="312" t="s">
        <v>1270</v>
      </c>
      <c r="C34" s="312" t="s">
        <v>1279</v>
      </c>
      <c r="D34" s="312" t="s">
        <v>1270</v>
      </c>
      <c r="E34" s="312" t="s">
        <v>2286</v>
      </c>
      <c r="F34" s="294">
        <v>12000000</v>
      </c>
      <c r="G34" s="294"/>
      <c r="H34" s="312" t="s">
        <v>2295</v>
      </c>
    </row>
    <row r="35" spans="1:9" ht="63" x14ac:dyDescent="0.35">
      <c r="A35" s="311">
        <v>26</v>
      </c>
      <c r="B35" s="312" t="s">
        <v>1270</v>
      </c>
      <c r="C35" s="312" t="s">
        <v>1279</v>
      </c>
      <c r="D35" s="312" t="s">
        <v>1270</v>
      </c>
      <c r="E35" s="312" t="s">
        <v>2287</v>
      </c>
      <c r="F35" s="294">
        <v>23000000</v>
      </c>
      <c r="G35" s="294"/>
      <c r="H35" s="312" t="s">
        <v>2280</v>
      </c>
    </row>
    <row r="36" spans="1:9" ht="84" x14ac:dyDescent="0.35">
      <c r="A36" s="311">
        <v>27</v>
      </c>
      <c r="B36" s="312" t="s">
        <v>1270</v>
      </c>
      <c r="C36" s="312" t="s">
        <v>1204</v>
      </c>
      <c r="D36" s="312" t="s">
        <v>1283</v>
      </c>
      <c r="E36" s="312" t="s">
        <v>2288</v>
      </c>
      <c r="F36" s="294">
        <v>177500100</v>
      </c>
      <c r="G36" s="294"/>
      <c r="H36" s="312" t="s">
        <v>1551</v>
      </c>
    </row>
    <row r="37" spans="1:9" ht="105" x14ac:dyDescent="0.35">
      <c r="A37" s="311">
        <v>28</v>
      </c>
      <c r="B37" s="312" t="s">
        <v>1270</v>
      </c>
      <c r="C37" s="312" t="s">
        <v>1279</v>
      </c>
      <c r="D37" s="312" t="s">
        <v>46</v>
      </c>
      <c r="E37" s="312" t="s">
        <v>1852</v>
      </c>
      <c r="F37" s="294">
        <v>111200000</v>
      </c>
      <c r="G37" s="294"/>
      <c r="H37" s="312" t="s">
        <v>2297</v>
      </c>
    </row>
    <row r="38" spans="1:9" s="297" customFormat="1" x14ac:dyDescent="0.35">
      <c r="A38" s="311">
        <v>29</v>
      </c>
      <c r="B38" s="312"/>
      <c r="C38" s="312"/>
      <c r="D38" s="312"/>
      <c r="E38" s="313" t="s">
        <v>2305</v>
      </c>
      <c r="F38" s="294"/>
      <c r="G38" s="294">
        <v>900000</v>
      </c>
      <c r="H38" s="312"/>
    </row>
    <row r="39" spans="1:9" s="297" customFormat="1" x14ac:dyDescent="0.35">
      <c r="A39" s="311">
        <v>30</v>
      </c>
      <c r="B39" s="312"/>
      <c r="C39" s="312"/>
      <c r="D39" s="312"/>
      <c r="E39" s="313" t="s">
        <v>2306</v>
      </c>
      <c r="F39" s="294"/>
      <c r="G39" s="294">
        <v>360000</v>
      </c>
      <c r="H39" s="312"/>
    </row>
    <row r="40" spans="1:9" s="297" customFormat="1" x14ac:dyDescent="0.35">
      <c r="A40" s="311">
        <v>31</v>
      </c>
      <c r="B40" s="312"/>
      <c r="C40" s="312"/>
      <c r="D40" s="312"/>
      <c r="E40" s="313" t="s">
        <v>2307</v>
      </c>
      <c r="F40" s="294"/>
      <c r="G40" s="294">
        <v>150000</v>
      </c>
      <c r="H40" s="312"/>
    </row>
    <row r="41" spans="1:9" s="297" customFormat="1" x14ac:dyDescent="0.35">
      <c r="A41" s="311"/>
      <c r="B41" s="312"/>
      <c r="C41" s="312"/>
      <c r="D41" s="312"/>
      <c r="E41" s="312"/>
      <c r="F41" s="294"/>
      <c r="G41" s="294"/>
      <c r="H41" s="312"/>
    </row>
    <row r="42" spans="1:9" ht="33" customHeight="1" x14ac:dyDescent="0.35">
      <c r="A42" s="311">
        <f>+A40</f>
        <v>31</v>
      </c>
      <c r="B42" s="312"/>
      <c r="C42" s="312"/>
      <c r="D42" s="312"/>
      <c r="E42" s="312" t="s">
        <v>36</v>
      </c>
      <c r="F42" s="294">
        <f>SUM(F10:F41)</f>
        <v>1194948400</v>
      </c>
      <c r="G42" s="294">
        <f>SUM(G10:G41)</f>
        <v>1410000</v>
      </c>
      <c r="H42" s="312"/>
    </row>
    <row r="43" spans="1:9" x14ac:dyDescent="0.35">
      <c r="A43" s="311"/>
      <c r="B43" s="312"/>
      <c r="C43" s="312"/>
      <c r="D43" s="312"/>
      <c r="E43" s="312" t="s">
        <v>8</v>
      </c>
      <c r="F43" s="294"/>
      <c r="G43" s="294"/>
      <c r="H43" s="312"/>
    </row>
    <row r="44" spans="1:9" ht="177" customHeight="1" x14ac:dyDescent="0.35">
      <c r="A44" s="311">
        <v>1</v>
      </c>
      <c r="B44" s="312" t="s">
        <v>1268</v>
      </c>
      <c r="C44" s="312" t="s">
        <v>1238</v>
      </c>
      <c r="D44" s="312"/>
      <c r="E44" s="312" t="s">
        <v>2289</v>
      </c>
      <c r="F44" s="294">
        <v>418900000</v>
      </c>
      <c r="G44" s="294"/>
      <c r="H44" s="312" t="s">
        <v>2298</v>
      </c>
    </row>
    <row r="45" spans="1:9" ht="285.75" customHeight="1" x14ac:dyDescent="0.35">
      <c r="A45" s="311">
        <v>2</v>
      </c>
      <c r="B45" s="312" t="s">
        <v>1268</v>
      </c>
      <c r="C45" s="312" t="s">
        <v>1238</v>
      </c>
      <c r="D45" s="312" t="s">
        <v>48</v>
      </c>
      <c r="E45" s="312" t="s">
        <v>2290</v>
      </c>
      <c r="F45" s="294">
        <v>15325200</v>
      </c>
      <c r="G45" s="294"/>
      <c r="H45" s="312" t="s">
        <v>2281</v>
      </c>
    </row>
    <row r="46" spans="1:9" x14ac:dyDescent="0.35">
      <c r="A46" s="311">
        <f>+A45</f>
        <v>2</v>
      </c>
      <c r="B46" s="312"/>
      <c r="C46" s="312"/>
      <c r="D46" s="312"/>
      <c r="E46" s="312" t="s">
        <v>27</v>
      </c>
      <c r="F46" s="294">
        <f>SUM(F44:F45)</f>
        <v>434225200</v>
      </c>
      <c r="G46" s="294"/>
      <c r="H46" s="312"/>
      <c r="I46" s="312"/>
    </row>
    <row r="47" spans="1:9" x14ac:dyDescent="0.35">
      <c r="A47" s="311">
        <f>+A42+A46</f>
        <v>33</v>
      </c>
      <c r="B47" s="312"/>
      <c r="C47" s="312"/>
      <c r="D47" s="312"/>
      <c r="E47" s="312" t="s">
        <v>52</v>
      </c>
      <c r="F47" s="294">
        <f>+F42+F46</f>
        <v>1629173600</v>
      </c>
      <c r="G47" s="294"/>
      <c r="H47" s="312"/>
      <c r="I47" s="312"/>
    </row>
  </sheetData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&amp;Rหน้า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O23"/>
  <sheetViews>
    <sheetView view="pageBreakPreview" zoomScale="85" zoomScaleNormal="100" zoomScaleSheetLayoutView="85" workbookViewId="0">
      <pane ySplit="7" topLeftCell="A8" activePane="bottomLeft" state="frozen"/>
      <selection activeCell="E5" sqref="E5:E7"/>
      <selection pane="bottomLeft" activeCell="E13" sqref="E13"/>
    </sheetView>
  </sheetViews>
  <sheetFormatPr defaultRowHeight="21" x14ac:dyDescent="0.35"/>
  <cols>
    <col min="1" max="1" width="5.5703125" style="259" customWidth="1"/>
    <col min="2" max="2" width="6.7109375" style="259" customWidth="1"/>
    <col min="3" max="3" width="7.42578125" style="259" customWidth="1"/>
    <col min="4" max="4" width="8.42578125" style="259" customWidth="1"/>
    <col min="5" max="5" width="69.85546875" style="259" customWidth="1"/>
    <col min="6" max="6" width="17.42578125" style="259" customWidth="1"/>
    <col min="7" max="7" width="18.28515625" style="259" customWidth="1"/>
    <col min="8" max="8" width="38.85546875" style="259" customWidth="1"/>
    <col min="9" max="9" width="32.85546875" style="259" customWidth="1"/>
    <col min="10" max="10" width="14.5703125" style="259" bestFit="1" customWidth="1"/>
    <col min="11" max="11" width="9.140625" style="259"/>
    <col min="12" max="12" width="15.42578125" style="259" bestFit="1" customWidth="1"/>
    <col min="13" max="13" width="14.5703125" style="259" bestFit="1" customWidth="1"/>
    <col min="14" max="16384" width="9.140625" style="259"/>
  </cols>
  <sheetData>
    <row r="1" spans="1:13" x14ac:dyDescent="0.35">
      <c r="A1" s="319" t="s">
        <v>361</v>
      </c>
      <c r="B1" s="319"/>
      <c r="C1" s="319"/>
      <c r="D1" s="319"/>
      <c r="E1" s="319"/>
      <c r="F1" s="319"/>
      <c r="G1" s="319"/>
      <c r="H1" s="319"/>
      <c r="I1" s="319"/>
    </row>
    <row r="2" spans="1:13" x14ac:dyDescent="0.35">
      <c r="A2" s="319" t="s">
        <v>6</v>
      </c>
      <c r="B2" s="319"/>
      <c r="C2" s="319"/>
      <c r="D2" s="319"/>
      <c r="E2" s="319"/>
      <c r="F2" s="319"/>
      <c r="G2" s="319"/>
      <c r="H2" s="319"/>
      <c r="I2" s="319"/>
    </row>
    <row r="3" spans="1:13" x14ac:dyDescent="0.35">
      <c r="A3" s="319" t="str">
        <f>+ตร.!A3</f>
        <v>รายงาน ณ : 1 มิ.ย.61</v>
      </c>
      <c r="B3" s="319"/>
      <c r="C3" s="319"/>
      <c r="D3" s="319"/>
      <c r="E3" s="319"/>
      <c r="F3" s="319"/>
      <c r="G3" s="319"/>
      <c r="H3" s="319"/>
      <c r="I3" s="319"/>
    </row>
    <row r="4" spans="1:13" x14ac:dyDescent="0.35">
      <c r="A4" s="253"/>
      <c r="B4" s="253"/>
      <c r="C4" s="253"/>
      <c r="D4" s="253"/>
      <c r="E4" s="253"/>
      <c r="F4" s="319"/>
      <c r="G4" s="319"/>
      <c r="H4" s="253"/>
      <c r="I4" s="253"/>
    </row>
    <row r="5" spans="1:13" ht="21.75" customHeight="1" x14ac:dyDescent="0.35">
      <c r="A5" s="318" t="s">
        <v>16</v>
      </c>
      <c r="B5" s="318" t="s">
        <v>17</v>
      </c>
      <c r="C5" s="318" t="s">
        <v>44</v>
      </c>
      <c r="D5" s="318" t="s">
        <v>18</v>
      </c>
      <c r="E5" s="318" t="s">
        <v>26</v>
      </c>
      <c r="F5" s="318" t="s">
        <v>23</v>
      </c>
      <c r="G5" s="318"/>
      <c r="H5" s="318" t="str">
        <f>+ตร.!H5</f>
        <v>ความก้าวหน้า/ปัญหา 
ประชุมระดับ จนท.
 ครั้งที่ 4/2561
วันที่ 21 มี.ค.61</v>
      </c>
      <c r="I5" s="318" t="str">
        <f>+ตร.!I5</f>
        <v>ความก้าวหน้า/ปัญหา 
ประชุมระดับ ตร.
 ครั้งที่ 4/2561
วันที่ 6 มิ.ย.61</v>
      </c>
      <c r="M5" s="254"/>
    </row>
    <row r="6" spans="1:13" ht="21" customHeight="1" x14ac:dyDescent="0.35">
      <c r="A6" s="318"/>
      <c r="B6" s="318"/>
      <c r="C6" s="318"/>
      <c r="D6" s="318"/>
      <c r="E6" s="318"/>
      <c r="F6" s="318" t="s">
        <v>35</v>
      </c>
      <c r="G6" s="318" t="s">
        <v>198</v>
      </c>
      <c r="H6" s="318"/>
      <c r="I6" s="318"/>
      <c r="M6" s="254"/>
    </row>
    <row r="7" spans="1:13" ht="74.25" customHeight="1" x14ac:dyDescent="0.35">
      <c r="A7" s="318"/>
      <c r="B7" s="318"/>
      <c r="C7" s="318"/>
      <c r="D7" s="318"/>
      <c r="E7" s="318"/>
      <c r="F7" s="318"/>
      <c r="G7" s="318"/>
      <c r="H7" s="318"/>
      <c r="I7" s="318"/>
      <c r="M7" s="254"/>
    </row>
    <row r="8" spans="1:13" x14ac:dyDescent="0.35">
      <c r="A8" s="276"/>
      <c r="B8" s="277"/>
      <c r="C8" s="277"/>
      <c r="D8" s="277"/>
      <c r="E8" s="278" t="s">
        <v>9</v>
      </c>
      <c r="F8" s="262"/>
      <c r="G8" s="262"/>
      <c r="H8" s="262"/>
      <c r="I8" s="262"/>
    </row>
    <row r="9" spans="1:13" s="297" customFormat="1" x14ac:dyDescent="0.35">
      <c r="A9" s="276"/>
      <c r="B9" s="277"/>
      <c r="C9" s="277"/>
      <c r="D9" s="277"/>
      <c r="E9" s="124" t="s">
        <v>30</v>
      </c>
      <c r="F9" s="262"/>
      <c r="G9" s="262"/>
      <c r="H9" s="262"/>
      <c r="I9" s="262"/>
    </row>
    <row r="10" spans="1:13" s="297" customFormat="1" x14ac:dyDescent="0.35">
      <c r="A10" s="276"/>
      <c r="B10" s="277"/>
      <c r="C10" s="277"/>
      <c r="D10" s="277"/>
      <c r="E10" s="104" t="s">
        <v>1228</v>
      </c>
      <c r="F10" s="262"/>
      <c r="G10" s="262"/>
      <c r="H10" s="262"/>
      <c r="I10" s="262"/>
    </row>
    <row r="11" spans="1:13" s="297" customFormat="1" x14ac:dyDescent="0.35">
      <c r="A11" s="276">
        <v>1</v>
      </c>
      <c r="B11" s="277"/>
      <c r="C11" s="277"/>
      <c r="D11" s="277"/>
      <c r="E11" s="309" t="s">
        <v>2308</v>
      </c>
      <c r="F11" s="262"/>
      <c r="G11" s="271">
        <v>2680000</v>
      </c>
      <c r="H11" s="262"/>
      <c r="I11" s="262"/>
    </row>
    <row r="12" spans="1:13" s="297" customFormat="1" x14ac:dyDescent="0.35">
      <c r="A12" s="276">
        <v>2</v>
      </c>
      <c r="B12" s="277"/>
      <c r="C12" s="277"/>
      <c r="D12" s="277"/>
      <c r="E12" s="309" t="s">
        <v>2309</v>
      </c>
      <c r="F12" s="262"/>
      <c r="G12" s="271">
        <v>804000</v>
      </c>
      <c r="H12" s="262"/>
      <c r="I12" s="262"/>
    </row>
    <row r="13" spans="1:13" s="297" customFormat="1" x14ac:dyDescent="0.35">
      <c r="A13" s="276">
        <v>3</v>
      </c>
      <c r="B13" s="277"/>
      <c r="C13" s="277"/>
      <c r="D13" s="277"/>
      <c r="E13" s="310" t="s">
        <v>2310</v>
      </c>
      <c r="F13" s="262"/>
      <c r="G13" s="271">
        <v>138000</v>
      </c>
      <c r="H13" s="262"/>
      <c r="I13" s="262"/>
    </row>
    <row r="14" spans="1:13" s="297" customFormat="1" x14ac:dyDescent="0.35">
      <c r="A14" s="276">
        <v>4</v>
      </c>
      <c r="B14" s="277"/>
      <c r="C14" s="277"/>
      <c r="D14" s="277"/>
      <c r="E14" s="310" t="s">
        <v>2311</v>
      </c>
      <c r="F14" s="262"/>
      <c r="G14" s="271">
        <v>90000</v>
      </c>
      <c r="H14" s="262"/>
      <c r="I14" s="262"/>
    </row>
    <row r="15" spans="1:13" s="256" customFormat="1" x14ac:dyDescent="0.35">
      <c r="A15" s="298">
        <f>+A14</f>
        <v>4</v>
      </c>
      <c r="B15" s="262"/>
      <c r="C15" s="262"/>
      <c r="D15" s="262"/>
      <c r="E15" s="262" t="s">
        <v>36</v>
      </c>
      <c r="F15" s="271"/>
      <c r="G15" s="271">
        <f>SUM(G11:G14)</f>
        <v>3712000</v>
      </c>
      <c r="H15" s="262"/>
      <c r="I15" s="262"/>
      <c r="J15" s="275"/>
      <c r="K15" s="259"/>
      <c r="L15" s="259"/>
      <c r="M15" s="259"/>
    </row>
    <row r="16" spans="1:13" x14ac:dyDescent="0.35">
      <c r="A16" s="298">
        <f>+A15</f>
        <v>4</v>
      </c>
      <c r="B16" s="262"/>
      <c r="C16" s="262"/>
      <c r="D16" s="262"/>
      <c r="E16" s="262" t="s">
        <v>55</v>
      </c>
      <c r="F16" s="271"/>
      <c r="G16" s="271">
        <f>+G15</f>
        <v>3712000</v>
      </c>
      <c r="H16" s="262"/>
      <c r="I16" s="262"/>
      <c r="J16" s="257"/>
    </row>
    <row r="17" spans="1:67" s="254" customFormat="1" x14ac:dyDescent="0.35">
      <c r="A17" s="259"/>
      <c r="B17" s="256"/>
      <c r="C17" s="256"/>
      <c r="D17" s="256"/>
      <c r="E17" s="259"/>
      <c r="F17" s="259"/>
      <c r="G17" s="259"/>
      <c r="H17" s="259"/>
      <c r="I17" s="259"/>
    </row>
    <row r="18" spans="1:67" s="254" customFormat="1" x14ac:dyDescent="0.35">
      <c r="A18" s="259"/>
      <c r="B18" s="256"/>
      <c r="C18" s="256"/>
      <c r="D18" s="256"/>
      <c r="E18" s="259"/>
      <c r="F18" s="259"/>
      <c r="G18" s="259"/>
      <c r="H18" s="259"/>
      <c r="I18" s="259"/>
      <c r="J18" s="259"/>
      <c r="K18" s="259"/>
    </row>
    <row r="19" spans="1:67" x14ac:dyDescent="0.35">
      <c r="J19" s="257"/>
    </row>
    <row r="20" spans="1:67" s="258" customFormat="1" x14ac:dyDescent="0.35">
      <c r="A20" s="259"/>
      <c r="B20" s="259"/>
      <c r="C20" s="259"/>
      <c r="D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</row>
    <row r="21" spans="1:67" s="258" customFormat="1" x14ac:dyDescent="0.35">
      <c r="A21" s="259"/>
      <c r="B21" s="259"/>
      <c r="C21" s="259"/>
      <c r="D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</row>
    <row r="22" spans="1:67" s="258" customFormat="1" x14ac:dyDescent="0.35">
      <c r="A22" s="259"/>
      <c r="B22" s="259"/>
      <c r="C22" s="259"/>
      <c r="D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</row>
    <row r="23" spans="1:67" s="258" customFormat="1" x14ac:dyDescent="0.35">
      <c r="A23" s="259"/>
      <c r="B23" s="259"/>
      <c r="C23" s="259"/>
      <c r="D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</row>
  </sheetData>
  <autoFilter ref="A8:BO17"/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65" orientation="landscape" blackAndWhite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0000"/>
  </sheetPr>
  <dimension ref="A1:BO22"/>
  <sheetViews>
    <sheetView tabSelected="1"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I11" sqref="I11"/>
    </sheetView>
  </sheetViews>
  <sheetFormatPr defaultRowHeight="21" x14ac:dyDescent="0.35"/>
  <cols>
    <col min="1" max="1" width="5.85546875" style="284" customWidth="1"/>
    <col min="2" max="2" width="10.85546875" style="284" bestFit="1" customWidth="1"/>
    <col min="3" max="3" width="7.42578125" style="284" customWidth="1"/>
    <col min="4" max="4" width="10.5703125" style="284" bestFit="1" customWidth="1"/>
    <col min="5" max="5" width="59.42578125" style="284" customWidth="1"/>
    <col min="6" max="6" width="17.42578125" style="284" customWidth="1"/>
    <col min="7" max="7" width="18.28515625" style="284" customWidth="1"/>
    <col min="8" max="8" width="30" style="284" customWidth="1"/>
    <col min="9" max="9" width="23.5703125" style="284" customWidth="1"/>
    <col min="10" max="10" width="14.5703125" style="284" bestFit="1" customWidth="1"/>
    <col min="11" max="11" width="9.140625" style="284"/>
    <col min="12" max="12" width="15.42578125" style="284" bestFit="1" customWidth="1"/>
    <col min="13" max="13" width="14.5703125" style="284" bestFit="1" customWidth="1"/>
    <col min="14" max="16384" width="9.140625" style="284"/>
  </cols>
  <sheetData>
    <row r="1" spans="1:13" x14ac:dyDescent="0.35">
      <c r="A1" s="319" t="s">
        <v>361</v>
      </c>
      <c r="B1" s="319"/>
      <c r="C1" s="319"/>
      <c r="D1" s="319"/>
      <c r="E1" s="319"/>
      <c r="F1" s="319"/>
      <c r="G1" s="319"/>
      <c r="H1" s="319"/>
      <c r="I1" s="319"/>
    </row>
    <row r="2" spans="1:13" x14ac:dyDescent="0.35">
      <c r="A2" s="319" t="s">
        <v>6</v>
      </c>
      <c r="B2" s="319"/>
      <c r="C2" s="319"/>
      <c r="D2" s="319"/>
      <c r="E2" s="319"/>
      <c r="F2" s="319"/>
      <c r="G2" s="319"/>
      <c r="H2" s="319"/>
      <c r="I2" s="319"/>
    </row>
    <row r="3" spans="1:13" x14ac:dyDescent="0.35">
      <c r="A3" s="319" t="str">
        <f>+ตร.!A3</f>
        <v>รายงาน ณ : 1 มิ.ย.61</v>
      </c>
      <c r="B3" s="319"/>
      <c r="C3" s="319"/>
      <c r="D3" s="319"/>
      <c r="E3" s="319"/>
      <c r="F3" s="319"/>
      <c r="G3" s="319"/>
      <c r="H3" s="319"/>
      <c r="I3" s="319"/>
    </row>
    <row r="4" spans="1:13" x14ac:dyDescent="0.35">
      <c r="A4" s="319" t="s">
        <v>82</v>
      </c>
      <c r="B4" s="319"/>
      <c r="C4" s="319"/>
      <c r="D4" s="319"/>
      <c r="E4" s="319"/>
      <c r="F4" s="319"/>
      <c r="G4" s="319"/>
      <c r="H4" s="319"/>
      <c r="I4" s="319"/>
    </row>
    <row r="5" spans="1:13" ht="21.75" customHeight="1" x14ac:dyDescent="0.35">
      <c r="A5" s="325" t="s">
        <v>16</v>
      </c>
      <c r="B5" s="325" t="s">
        <v>17</v>
      </c>
      <c r="C5" s="325" t="s">
        <v>44</v>
      </c>
      <c r="D5" s="325" t="s">
        <v>18</v>
      </c>
      <c r="E5" s="325" t="s">
        <v>26</v>
      </c>
      <c r="F5" s="325" t="s">
        <v>23</v>
      </c>
      <c r="G5" s="325"/>
      <c r="H5" s="318" t="str">
        <f>+ตร.!H5</f>
        <v>ความก้าวหน้า/ปัญหา 
ประชุมระดับ จนท.
 ครั้งที่ 4/2561
วันที่ 21 มี.ค.61</v>
      </c>
      <c r="I5" s="318" t="str">
        <f>+ตร.!I5</f>
        <v>ความก้าวหน้า/ปัญหา 
ประชุมระดับ ตร.
 ครั้งที่ 4/2561
วันที่ 6 มิ.ย.61</v>
      </c>
      <c r="M5" s="254"/>
    </row>
    <row r="6" spans="1:13" ht="21" customHeight="1" x14ac:dyDescent="0.35">
      <c r="A6" s="325"/>
      <c r="B6" s="325"/>
      <c r="C6" s="325"/>
      <c r="D6" s="325"/>
      <c r="E6" s="325"/>
      <c r="F6" s="325" t="s">
        <v>35</v>
      </c>
      <c r="G6" s="325" t="s">
        <v>198</v>
      </c>
      <c r="H6" s="318"/>
      <c r="I6" s="318"/>
      <c r="M6" s="254"/>
    </row>
    <row r="7" spans="1:13" ht="74.25" customHeight="1" x14ac:dyDescent="0.35">
      <c r="A7" s="325"/>
      <c r="B7" s="325"/>
      <c r="C7" s="325"/>
      <c r="D7" s="325"/>
      <c r="E7" s="325"/>
      <c r="F7" s="325"/>
      <c r="G7" s="325"/>
      <c r="H7" s="318"/>
      <c r="I7" s="318"/>
      <c r="M7" s="254"/>
    </row>
    <row r="8" spans="1:13" x14ac:dyDescent="0.35">
      <c r="A8" s="288"/>
      <c r="B8" s="289"/>
      <c r="C8" s="289"/>
      <c r="D8" s="289"/>
      <c r="E8" s="245" t="s">
        <v>2</v>
      </c>
      <c r="F8" s="260"/>
      <c r="G8" s="260"/>
      <c r="H8" s="260"/>
      <c r="I8" s="260"/>
    </row>
    <row r="9" spans="1:13" x14ac:dyDescent="0.35">
      <c r="A9" s="288"/>
      <c r="B9" s="289"/>
      <c r="C9" s="289"/>
      <c r="D9" s="289"/>
      <c r="E9" s="124" t="s">
        <v>1394</v>
      </c>
      <c r="F9" s="260"/>
      <c r="G9" s="260"/>
      <c r="H9" s="260"/>
      <c r="I9" s="260"/>
    </row>
    <row r="10" spans="1:13" x14ac:dyDescent="0.35">
      <c r="A10" s="260"/>
      <c r="B10" s="260"/>
      <c r="C10" s="260"/>
      <c r="D10" s="260"/>
      <c r="E10" s="260" t="s">
        <v>1229</v>
      </c>
      <c r="F10" s="260"/>
      <c r="G10" s="260"/>
      <c r="H10" s="260"/>
      <c r="I10" s="260"/>
    </row>
    <row r="11" spans="1:13" s="274" customFormat="1" ht="42" x14ac:dyDescent="0.2">
      <c r="A11" s="247">
        <v>1</v>
      </c>
      <c r="B11" s="247" t="s">
        <v>2</v>
      </c>
      <c r="C11" s="247" t="s">
        <v>1168</v>
      </c>
      <c r="D11" s="247" t="s">
        <v>150</v>
      </c>
      <c r="E11" s="292" t="s">
        <v>941</v>
      </c>
      <c r="F11" s="263">
        <v>663657500</v>
      </c>
      <c r="G11" s="264"/>
      <c r="H11" s="292" t="s">
        <v>2278</v>
      </c>
      <c r="I11" s="292"/>
      <c r="J11" s="291"/>
      <c r="K11" s="223"/>
      <c r="L11" s="223"/>
      <c r="M11" s="223"/>
    </row>
    <row r="12" spans="1:13" x14ac:dyDescent="0.35">
      <c r="A12" s="292"/>
      <c r="B12" s="292"/>
      <c r="C12" s="247"/>
      <c r="D12" s="247"/>
      <c r="E12" s="292"/>
      <c r="F12" s="263"/>
      <c r="G12" s="263"/>
      <c r="H12" s="292"/>
      <c r="I12" s="292"/>
    </row>
    <row r="13" spans="1:13" ht="25.5" customHeight="1" x14ac:dyDescent="0.35">
      <c r="A13" s="292">
        <f>+A11</f>
        <v>1</v>
      </c>
      <c r="B13" s="292"/>
      <c r="C13" s="292"/>
      <c r="D13" s="292"/>
      <c r="E13" s="292" t="s">
        <v>1386</v>
      </c>
      <c r="F13" s="263">
        <f>SUM(F11:F12)</f>
        <v>663657500</v>
      </c>
      <c r="G13" s="263">
        <f>SUM(G10:G12)</f>
        <v>0</v>
      </c>
      <c r="H13" s="292"/>
      <c r="I13" s="292"/>
    </row>
    <row r="14" spans="1:13" x14ac:dyDescent="0.35">
      <c r="A14" s="292">
        <f>+A13</f>
        <v>1</v>
      </c>
      <c r="B14" s="292"/>
      <c r="C14" s="292"/>
      <c r="D14" s="292"/>
      <c r="E14" s="292" t="s">
        <v>36</v>
      </c>
      <c r="F14" s="263">
        <f>+F13</f>
        <v>663657500</v>
      </c>
      <c r="G14" s="263">
        <f>+G13</f>
        <v>0</v>
      </c>
      <c r="H14" s="292"/>
      <c r="I14" s="292"/>
    </row>
    <row r="15" spans="1:13" x14ac:dyDescent="0.35">
      <c r="A15" s="292">
        <f>+A14</f>
        <v>1</v>
      </c>
      <c r="B15" s="292"/>
      <c r="C15" s="292"/>
      <c r="D15" s="292"/>
      <c r="E15" s="292" t="s">
        <v>151</v>
      </c>
      <c r="F15" s="263">
        <f>+F14</f>
        <v>663657500</v>
      </c>
      <c r="G15" s="263"/>
      <c r="H15" s="292"/>
      <c r="I15" s="292"/>
      <c r="J15" s="257"/>
    </row>
    <row r="16" spans="1:13" s="254" customFormat="1" x14ac:dyDescent="0.35">
      <c r="A16" s="284"/>
      <c r="B16" s="256"/>
      <c r="C16" s="256"/>
      <c r="D16" s="256"/>
      <c r="E16" s="284"/>
      <c r="F16" s="284"/>
      <c r="G16" s="284"/>
      <c r="H16" s="284"/>
      <c r="I16" s="284"/>
    </row>
    <row r="17" spans="1:67" s="254" customFormat="1" x14ac:dyDescent="0.35">
      <c r="A17" s="284"/>
      <c r="B17" s="256"/>
      <c r="C17" s="256"/>
      <c r="D17" s="256"/>
      <c r="E17" s="284"/>
      <c r="F17" s="284"/>
      <c r="G17" s="284"/>
      <c r="H17" s="284"/>
      <c r="I17" s="284"/>
      <c r="J17" s="284"/>
      <c r="K17" s="284"/>
    </row>
    <row r="18" spans="1:67" x14ac:dyDescent="0.35">
      <c r="J18" s="257"/>
    </row>
    <row r="19" spans="1:67" s="258" customFormat="1" x14ac:dyDescent="0.35">
      <c r="A19" s="284"/>
      <c r="B19" s="284"/>
      <c r="C19" s="284"/>
      <c r="D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</row>
    <row r="20" spans="1:67" s="258" customFormat="1" x14ac:dyDescent="0.35">
      <c r="A20" s="284"/>
      <c r="B20" s="284"/>
      <c r="C20" s="284"/>
      <c r="D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</row>
    <row r="21" spans="1:67" s="258" customFormat="1" x14ac:dyDescent="0.35">
      <c r="A21" s="284"/>
      <c r="B21" s="284"/>
      <c r="C21" s="284"/>
      <c r="D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</row>
    <row r="22" spans="1:67" s="258" customFormat="1" x14ac:dyDescent="0.35">
      <c r="A22" s="284"/>
      <c r="B22" s="284"/>
      <c r="C22" s="284"/>
      <c r="D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</row>
  </sheetData>
  <mergeCells count="14">
    <mergeCell ref="I5:I7"/>
    <mergeCell ref="F6:F7"/>
    <mergeCell ref="G6:G7"/>
    <mergeCell ref="A1:I1"/>
    <mergeCell ref="A2:I2"/>
    <mergeCell ref="A3:I3"/>
    <mergeCell ref="A5:A7"/>
    <mergeCell ref="B5:B7"/>
    <mergeCell ref="C5:C7"/>
    <mergeCell ref="D5:D7"/>
    <mergeCell ref="E5:E7"/>
    <mergeCell ref="F5:G5"/>
    <mergeCell ref="H5:H7"/>
    <mergeCell ref="A4:I4"/>
  </mergeCells>
  <pageMargins left="0.59055118110236227" right="0.74803149606299213" top="0.6692913385826772" bottom="0.70866141732283472" header="0.51181102362204722" footer="0.51181102362204722"/>
  <pageSetup paperSize="9" scale="7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BO49"/>
  <sheetViews>
    <sheetView view="pageBreakPreview" zoomScale="85" zoomScaleNormal="100" zoomScaleSheetLayoutView="85" workbookViewId="0">
      <pane ySplit="7" topLeftCell="A36" activePane="bottomLeft" state="frozen"/>
      <selection activeCell="B59" sqref="B59:I59"/>
      <selection pane="bottomLeft" activeCell="B59" sqref="B59:I59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9.42578125" customWidth="1"/>
    <col min="6" max="6" width="17.42578125" customWidth="1"/>
    <col min="7" max="7" width="18.28515625" customWidth="1"/>
    <col min="8" max="8" width="28.42578125" customWidth="1"/>
    <col min="9" max="9" width="25.85546875" customWidth="1"/>
    <col min="10" max="10" width="0.85546875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10</v>
      </c>
    </row>
    <row r="9" spans="1:13" ht="18.75" x14ac:dyDescent="0.3">
      <c r="A9" s="174"/>
      <c r="B9" s="175"/>
      <c r="C9" s="175"/>
      <c r="D9" s="175"/>
      <c r="E9" s="15" t="s">
        <v>30</v>
      </c>
    </row>
    <row r="10" spans="1:13" ht="18.75" x14ac:dyDescent="0.3">
      <c r="A10" s="174"/>
      <c r="B10" s="175"/>
      <c r="C10" s="175"/>
      <c r="D10" s="175"/>
      <c r="E10" s="165" t="s">
        <v>1228</v>
      </c>
    </row>
    <row r="11" spans="1:13" s="13" customFormat="1" ht="37.5" x14ac:dyDescent="0.3">
      <c r="A11">
        <v>1</v>
      </c>
      <c r="B11" s="97" t="s">
        <v>1237</v>
      </c>
      <c r="C11" s="97" t="s">
        <v>1236</v>
      </c>
      <c r="D11" s="97" t="s">
        <v>1237</v>
      </c>
      <c r="E11" t="s">
        <v>404</v>
      </c>
      <c r="F11">
        <v>923400</v>
      </c>
      <c r="G11" s="237"/>
      <c r="H11" t="s">
        <v>1514</v>
      </c>
      <c r="I11" t="s">
        <v>2092</v>
      </c>
    </row>
    <row r="12" spans="1:13" s="13" customFormat="1" ht="112.5" x14ac:dyDescent="0.3">
      <c r="A12">
        <v>2</v>
      </c>
      <c r="B12" t="s">
        <v>1235</v>
      </c>
      <c r="C12" s="97" t="s">
        <v>1231</v>
      </c>
      <c r="D12" t="s">
        <v>1235</v>
      </c>
      <c r="E12" t="s">
        <v>1234</v>
      </c>
      <c r="F12">
        <v>2656800</v>
      </c>
      <c r="G12" s="237"/>
      <c r="H12" t="s">
        <v>1515</v>
      </c>
      <c r="I12" s="211" t="s">
        <v>2093</v>
      </c>
    </row>
    <row r="15" spans="1:13" x14ac:dyDescent="0.2">
      <c r="A15">
        <f>+A12</f>
        <v>2</v>
      </c>
      <c r="E15" t="s">
        <v>1177</v>
      </c>
      <c r="F15">
        <f>SUM(F11:F14)</f>
        <v>3580200</v>
      </c>
    </row>
    <row r="16" spans="1:13" s="191" customFormat="1" ht="18.75" x14ac:dyDescent="0.2">
      <c r="A16" s="200"/>
      <c r="B16" s="199"/>
      <c r="C16" s="199"/>
      <c r="D16" s="199"/>
      <c r="E16" s="201" t="s">
        <v>8</v>
      </c>
      <c r="F16"/>
      <c r="G16"/>
      <c r="H16"/>
      <c r="I16"/>
    </row>
    <row r="17" spans="1:12" s="191" customFormat="1" ht="18.75" x14ac:dyDescent="0.2">
      <c r="A17" s="199"/>
      <c r="B17" s="199"/>
      <c r="C17" s="199"/>
      <c r="D17" s="199"/>
      <c r="E17" s="165" t="s">
        <v>1228</v>
      </c>
      <c r="F17"/>
      <c r="G17"/>
      <c r="H17"/>
      <c r="I17"/>
      <c r="K17" s="192"/>
      <c r="L17" s="192"/>
    </row>
    <row r="18" spans="1:12" s="13" customFormat="1" ht="75" x14ac:dyDescent="0.3">
      <c r="A18">
        <v>1</v>
      </c>
      <c r="B18" s="97" t="s">
        <v>1235</v>
      </c>
      <c r="C18" t="s">
        <v>1238</v>
      </c>
      <c r="D18" s="97" t="s">
        <v>1235</v>
      </c>
      <c r="E18" t="s">
        <v>405</v>
      </c>
      <c r="F18">
        <v>1500000</v>
      </c>
      <c r="G18" s="237"/>
      <c r="H18" t="s">
        <v>1516</v>
      </c>
      <c r="I18" s="211" t="s">
        <v>2094</v>
      </c>
    </row>
    <row r="19" spans="1:12" s="13" customFormat="1" ht="75" x14ac:dyDescent="0.3">
      <c r="A19">
        <v>2</v>
      </c>
      <c r="B19" s="97" t="s">
        <v>1235</v>
      </c>
      <c r="C19" t="s">
        <v>1238</v>
      </c>
      <c r="D19" s="97" t="s">
        <v>1235</v>
      </c>
      <c r="E19" t="s">
        <v>407</v>
      </c>
      <c r="F19">
        <v>1000000</v>
      </c>
      <c r="G19" s="237"/>
      <c r="H19" t="s">
        <v>1517</v>
      </c>
      <c r="I19" s="211" t="s">
        <v>2094</v>
      </c>
    </row>
    <row r="20" spans="1:12" s="13" customFormat="1" ht="75" x14ac:dyDescent="0.3">
      <c r="A20">
        <v>3</v>
      </c>
      <c r="B20" s="97" t="s">
        <v>1235</v>
      </c>
      <c r="C20" t="s">
        <v>1238</v>
      </c>
      <c r="D20" s="97" t="s">
        <v>1235</v>
      </c>
      <c r="E20" t="s">
        <v>406</v>
      </c>
      <c r="F20">
        <v>1000000</v>
      </c>
      <c r="G20" s="237"/>
      <c r="H20" t="s">
        <v>1518</v>
      </c>
      <c r="I20" s="211" t="s">
        <v>2094</v>
      </c>
    </row>
    <row r="21" spans="1:12" s="13" customFormat="1" ht="75" x14ac:dyDescent="0.3">
      <c r="A21">
        <v>4</v>
      </c>
      <c r="B21" s="97" t="s">
        <v>1235</v>
      </c>
      <c r="C21" s="97" t="s">
        <v>1238</v>
      </c>
      <c r="D21" s="97" t="s">
        <v>1235</v>
      </c>
      <c r="E21" t="s">
        <v>408</v>
      </c>
      <c r="F21">
        <v>2000000</v>
      </c>
      <c r="G21" s="237"/>
      <c r="H21" t="s">
        <v>1519</v>
      </c>
      <c r="I21" s="211" t="s">
        <v>2094</v>
      </c>
    </row>
    <row r="22" spans="1:12" s="13" customFormat="1" ht="75" x14ac:dyDescent="0.3">
      <c r="A22">
        <v>5</v>
      </c>
      <c r="B22" t="s">
        <v>10</v>
      </c>
      <c r="C22" s="97" t="s">
        <v>1236</v>
      </c>
      <c r="D22" t="s">
        <v>10</v>
      </c>
      <c r="E22" t="s">
        <v>409</v>
      </c>
      <c r="F22">
        <v>29490100</v>
      </c>
      <c r="G22" s="237"/>
      <c r="H22" t="s">
        <v>1520</v>
      </c>
      <c r="I22" s="211" t="s">
        <v>2095</v>
      </c>
    </row>
    <row r="23" spans="1:12" s="13" customFormat="1" ht="131.25" x14ac:dyDescent="0.3">
      <c r="A23">
        <v>6</v>
      </c>
      <c r="B23" s="97" t="s">
        <v>1240</v>
      </c>
      <c r="C23" s="97" t="s">
        <v>1236</v>
      </c>
      <c r="D23" s="97" t="s">
        <v>1240</v>
      </c>
      <c r="E23" t="s">
        <v>410</v>
      </c>
      <c r="F23">
        <v>12950200</v>
      </c>
      <c r="G23" s="237"/>
      <c r="H23" t="s">
        <v>1521</v>
      </c>
      <c r="I23" s="211" t="s">
        <v>2096</v>
      </c>
    </row>
    <row r="24" spans="1:12" s="13" customFormat="1" ht="131.25" x14ac:dyDescent="0.3">
      <c r="A24">
        <v>7</v>
      </c>
      <c r="B24" s="97" t="s">
        <v>1239</v>
      </c>
      <c r="C24" s="97" t="s">
        <v>1236</v>
      </c>
      <c r="D24" s="97" t="s">
        <v>1239</v>
      </c>
      <c r="E24" t="s">
        <v>411</v>
      </c>
      <c r="F24">
        <v>21651300</v>
      </c>
      <c r="G24" s="237"/>
      <c r="H24" t="s">
        <v>1522</v>
      </c>
      <c r="I24" s="211" t="s">
        <v>2097</v>
      </c>
    </row>
    <row r="25" spans="1:12" s="13" customFormat="1" ht="56.25" x14ac:dyDescent="0.3">
      <c r="A25">
        <v>8</v>
      </c>
      <c r="B25" s="97" t="s">
        <v>1241</v>
      </c>
      <c r="C25" s="97" t="s">
        <v>1236</v>
      </c>
      <c r="D25" s="97" t="s">
        <v>1241</v>
      </c>
      <c r="E25" t="s">
        <v>412</v>
      </c>
      <c r="F25">
        <v>12493800</v>
      </c>
      <c r="G25" s="237"/>
      <c r="H25" t="s">
        <v>1523</v>
      </c>
      <c r="I25" t="s">
        <v>2098</v>
      </c>
    </row>
    <row r="26" spans="1:12" s="13" customFormat="1" ht="37.5" x14ac:dyDescent="0.3">
      <c r="A26">
        <v>9</v>
      </c>
      <c r="B26" s="97" t="s">
        <v>1401</v>
      </c>
      <c r="C26" t="s">
        <v>1175</v>
      </c>
      <c r="D26" s="97" t="s">
        <v>1401</v>
      </c>
      <c r="E26" t="s">
        <v>413</v>
      </c>
      <c r="F26">
        <v>44094600</v>
      </c>
      <c r="G26" s="237"/>
      <c r="H26" t="s">
        <v>1524</v>
      </c>
      <c r="I26" s="211" t="s">
        <v>2099</v>
      </c>
    </row>
    <row r="27" spans="1:12" s="13" customFormat="1" ht="37.5" x14ac:dyDescent="0.3">
      <c r="A27">
        <v>10</v>
      </c>
      <c r="B27" t="s">
        <v>1401</v>
      </c>
      <c r="C27" t="s">
        <v>1175</v>
      </c>
      <c r="D27" s="97" t="s">
        <v>1401</v>
      </c>
      <c r="E27" t="s">
        <v>414</v>
      </c>
      <c r="F27">
        <v>43857000</v>
      </c>
      <c r="G27" s="237"/>
      <c r="H27" t="s">
        <v>1524</v>
      </c>
      <c r="I27" s="211" t="s">
        <v>2100</v>
      </c>
    </row>
    <row r="28" spans="1:12" s="13" customFormat="1" ht="75" x14ac:dyDescent="0.3">
      <c r="A28">
        <v>11</v>
      </c>
      <c r="B28" s="97" t="s">
        <v>1235</v>
      </c>
      <c r="C28" t="s">
        <v>1238</v>
      </c>
      <c r="D28" s="97" t="s">
        <v>1235</v>
      </c>
      <c r="E28" t="s">
        <v>415</v>
      </c>
      <c r="F28">
        <v>7343200</v>
      </c>
      <c r="G28" s="237"/>
      <c r="H28" t="s">
        <v>1525</v>
      </c>
      <c r="I28" s="211" t="s">
        <v>2094</v>
      </c>
    </row>
    <row r="29" spans="1:12" s="13" customFormat="1" ht="75" x14ac:dyDescent="0.3">
      <c r="A29">
        <v>12</v>
      </c>
      <c r="B29" s="97" t="s">
        <v>1235</v>
      </c>
      <c r="C29" t="s">
        <v>1238</v>
      </c>
      <c r="D29" s="97" t="s">
        <v>1235</v>
      </c>
      <c r="E29" t="s">
        <v>416</v>
      </c>
      <c r="F29">
        <v>20000000</v>
      </c>
      <c r="G29" s="237"/>
      <c r="H29" t="s">
        <v>1525</v>
      </c>
      <c r="I29" s="211" t="s">
        <v>2094</v>
      </c>
    </row>
    <row r="30" spans="1:12" s="13" customFormat="1" ht="75" x14ac:dyDescent="0.3">
      <c r="A30">
        <v>13</v>
      </c>
      <c r="B30" t="s">
        <v>1235</v>
      </c>
      <c r="C30" t="s">
        <v>1238</v>
      </c>
      <c r="D30" t="s">
        <v>1235</v>
      </c>
      <c r="E30" t="s">
        <v>417</v>
      </c>
      <c r="F30">
        <v>2500000</v>
      </c>
      <c r="G30" s="237"/>
      <c r="H30" t="s">
        <v>1525</v>
      </c>
      <c r="I30" s="211" t="s">
        <v>2094</v>
      </c>
    </row>
    <row r="31" spans="1:12" s="13" customFormat="1" ht="56.25" x14ac:dyDescent="0.3">
      <c r="A31">
        <v>14</v>
      </c>
      <c r="B31" s="97" t="s">
        <v>1235</v>
      </c>
      <c r="C31" s="97" t="s">
        <v>1238</v>
      </c>
      <c r="D31" s="97" t="s">
        <v>1235</v>
      </c>
      <c r="E31" t="s">
        <v>418</v>
      </c>
      <c r="F31">
        <v>2100000</v>
      </c>
      <c r="G31" s="237"/>
      <c r="H31" t="s">
        <v>1525</v>
      </c>
      <c r="I31" s="211" t="s">
        <v>2101</v>
      </c>
    </row>
    <row r="32" spans="1:12" s="13" customFormat="1" ht="75" x14ac:dyDescent="0.3">
      <c r="A32">
        <v>15</v>
      </c>
      <c r="B32" s="97" t="s">
        <v>1235</v>
      </c>
      <c r="C32" s="97" t="s">
        <v>1238</v>
      </c>
      <c r="D32" s="97" t="s">
        <v>1235</v>
      </c>
      <c r="E32" t="s">
        <v>1504</v>
      </c>
      <c r="F32">
        <v>3000000</v>
      </c>
      <c r="G32"/>
      <c r="H32" t="s">
        <v>1525</v>
      </c>
      <c r="I32" s="211" t="s">
        <v>2094</v>
      </c>
    </row>
    <row r="33" spans="1:67" s="13" customFormat="1" ht="56.25" x14ac:dyDescent="0.3">
      <c r="A33">
        <v>16</v>
      </c>
      <c r="B33" s="97" t="s">
        <v>1235</v>
      </c>
      <c r="C33" s="97" t="s">
        <v>1238</v>
      </c>
      <c r="D33" s="97" t="s">
        <v>1235</v>
      </c>
      <c r="E33" t="s">
        <v>1505</v>
      </c>
      <c r="F33">
        <v>4950000</v>
      </c>
      <c r="G33"/>
      <c r="H33" t="s">
        <v>1525</v>
      </c>
      <c r="I33" s="211" t="s">
        <v>2101</v>
      </c>
    </row>
    <row r="34" spans="1:67" s="13" customFormat="1" ht="75" x14ac:dyDescent="0.3">
      <c r="A34">
        <v>17</v>
      </c>
      <c r="B34" s="97" t="s">
        <v>1235</v>
      </c>
      <c r="C34" s="97" t="s">
        <v>1238</v>
      </c>
      <c r="D34" s="97" t="s">
        <v>1235</v>
      </c>
      <c r="E34" t="s">
        <v>419</v>
      </c>
      <c r="F34">
        <v>5000000</v>
      </c>
      <c r="G34" s="237"/>
      <c r="H34" t="s">
        <v>1525</v>
      </c>
      <c r="I34" s="211" t="s">
        <v>2094</v>
      </c>
    </row>
    <row r="35" spans="1:67" s="13" customFormat="1" ht="37.5" x14ac:dyDescent="0.3">
      <c r="A35">
        <v>18</v>
      </c>
      <c r="B35" s="97" t="s">
        <v>1237</v>
      </c>
      <c r="C35" t="s">
        <v>1242</v>
      </c>
      <c r="D35" s="97" t="s">
        <v>1237</v>
      </c>
      <c r="E35" t="s">
        <v>420</v>
      </c>
      <c r="F35">
        <v>3400000</v>
      </c>
      <c r="G35" s="237"/>
      <c r="H35" t="s">
        <v>1288</v>
      </c>
      <c r="I35" t="s">
        <v>2102</v>
      </c>
    </row>
    <row r="36" spans="1:67" s="193" customFormat="1" ht="18.75" x14ac:dyDescent="0.2">
      <c r="A36">
        <f>+A35</f>
        <v>18</v>
      </c>
      <c r="B36"/>
      <c r="C36"/>
      <c r="D36"/>
      <c r="E36" t="s">
        <v>1173</v>
      </c>
      <c r="F36">
        <f>SUM(F18:F35)</f>
        <v>218330200</v>
      </c>
      <c r="G36"/>
      <c r="H36"/>
      <c r="I36"/>
      <c r="J36"/>
      <c r="M36"/>
    </row>
    <row r="37" spans="1:67" s="193" customFormat="1" ht="18.75" x14ac:dyDescent="0.2">
      <c r="A37"/>
      <c r="B37"/>
      <c r="C37"/>
      <c r="D37"/>
      <c r="E37" t="s">
        <v>1229</v>
      </c>
      <c r="F37"/>
      <c r="G37"/>
      <c r="H37"/>
      <c r="I37"/>
      <c r="J37"/>
      <c r="M37"/>
    </row>
    <row r="38" spans="1:67" s="13" customFormat="1" ht="56.25" x14ac:dyDescent="0.35">
      <c r="A38">
        <v>1</v>
      </c>
      <c r="B38" s="97" t="s">
        <v>1239</v>
      </c>
      <c r="C38" t="s">
        <v>1163</v>
      </c>
      <c r="D38" s="97" t="s">
        <v>1239</v>
      </c>
      <c r="E38" t="s">
        <v>421</v>
      </c>
      <c r="F38">
        <v>6771600</v>
      </c>
      <c r="G38" s="237"/>
      <c r="H38" t="s">
        <v>1526</v>
      </c>
      <c r="I38" t="s">
        <v>2103</v>
      </c>
    </row>
    <row r="39" spans="1:67" ht="18.75" x14ac:dyDescent="0.3">
      <c r="A39" s="174"/>
      <c r="B39" s="175"/>
      <c r="C39" s="175"/>
      <c r="D39" s="175"/>
    </row>
    <row r="40" spans="1:67" x14ac:dyDescent="0.2">
      <c r="A40">
        <f>+A38</f>
        <v>1</v>
      </c>
      <c r="E40" t="s">
        <v>1386</v>
      </c>
      <c r="F40">
        <f>SUM(F38:F39)</f>
        <v>6771600</v>
      </c>
    </row>
    <row r="41" spans="1:67" s="192" customFormat="1" ht="18.75" x14ac:dyDescent="0.2">
      <c r="A41">
        <f>+A40+A36</f>
        <v>19</v>
      </c>
      <c r="B41"/>
      <c r="C41"/>
      <c r="D41"/>
      <c r="E41" t="s">
        <v>143</v>
      </c>
      <c r="F41">
        <f>+F40+F36</f>
        <v>225101800</v>
      </c>
      <c r="G41"/>
      <c r="H41"/>
      <c r="I41"/>
      <c r="J41" s="194"/>
      <c r="K41"/>
      <c r="L41"/>
      <c r="M41"/>
    </row>
    <row r="42" spans="1:67" ht="18.75" x14ac:dyDescent="0.3">
      <c r="A42">
        <f>+A41+A15</f>
        <v>21</v>
      </c>
      <c r="E42" t="s">
        <v>56</v>
      </c>
      <c r="F42">
        <f>+F41+F15</f>
        <v>228682000</v>
      </c>
      <c r="J42" s="190"/>
    </row>
    <row r="43" spans="1:67" s="191" customFormat="1" ht="18.75" x14ac:dyDescent="0.2">
      <c r="A43"/>
      <c r="B43" s="192"/>
      <c r="C43" s="192"/>
      <c r="D43" s="192"/>
      <c r="E43"/>
      <c r="F43"/>
      <c r="G43"/>
      <c r="H43"/>
      <c r="I43"/>
    </row>
    <row r="44" spans="1:67" s="191" customFormat="1" ht="18.75" x14ac:dyDescent="0.2">
      <c r="A44"/>
      <c r="B44" s="192"/>
      <c r="C44" s="192"/>
      <c r="D44" s="192"/>
      <c r="E44"/>
      <c r="F44"/>
      <c r="G44"/>
      <c r="H44"/>
      <c r="I44"/>
      <c r="J44"/>
      <c r="K44"/>
    </row>
    <row r="45" spans="1:67" ht="18.75" x14ac:dyDescent="0.3">
      <c r="J45" s="190"/>
    </row>
    <row r="46" spans="1:67" s="198" customFormat="1" ht="18.75" x14ac:dyDescent="0.3">
      <c r="A46"/>
      <c r="B46"/>
      <c r="C46"/>
      <c r="D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</row>
    <row r="47" spans="1:67" s="198" customFormat="1" ht="18.75" x14ac:dyDescent="0.3">
      <c r="A47"/>
      <c r="B47"/>
      <c r="C47"/>
      <c r="D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</row>
    <row r="48" spans="1:67" s="198" customFormat="1" ht="18.75" x14ac:dyDescent="0.3">
      <c r="A48"/>
      <c r="B48"/>
      <c r="C48"/>
      <c r="D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</row>
    <row r="49" spans="1:67" s="198" customFormat="1" ht="18.75" x14ac:dyDescent="0.3">
      <c r="A49"/>
      <c r="B49"/>
      <c r="C49"/>
      <c r="D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</row>
  </sheetData>
  <autoFilter ref="A8:BO42"/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BO44"/>
  <sheetViews>
    <sheetView view="pageBreakPreview" zoomScale="85" zoomScaleNormal="100" zoomScaleSheetLayoutView="85" workbookViewId="0">
      <pane ySplit="7" topLeftCell="A8" activePane="bottomLeft" state="frozen"/>
      <selection activeCell="B59" sqref="B59:I59"/>
      <selection pane="bottomLeft" activeCell="B59" sqref="B59:I59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9.42578125" customWidth="1"/>
    <col min="6" max="6" width="17.42578125" customWidth="1"/>
    <col min="7" max="7" width="18.28515625" customWidth="1"/>
    <col min="8" max="8" width="28.42578125" customWidth="1"/>
    <col min="9" max="9" width="27.1406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12</v>
      </c>
    </row>
    <row r="9" spans="1:13" ht="18.75" x14ac:dyDescent="0.3">
      <c r="A9" s="174"/>
      <c r="B9" s="175"/>
      <c r="C9" s="175"/>
      <c r="D9" s="175"/>
      <c r="E9" s="15" t="s">
        <v>30</v>
      </c>
    </row>
    <row r="10" spans="1:13" ht="18.75" x14ac:dyDescent="0.3">
      <c r="A10" s="174"/>
      <c r="B10" s="175"/>
      <c r="C10" s="175"/>
      <c r="D10" s="175"/>
      <c r="E10" s="165" t="s">
        <v>1228</v>
      </c>
    </row>
    <row r="11" spans="1:13" ht="37.5" x14ac:dyDescent="0.2">
      <c r="A11">
        <v>1</v>
      </c>
      <c r="B11" s="97" t="s">
        <v>1243</v>
      </c>
      <c r="C11" s="97" t="s">
        <v>1236</v>
      </c>
      <c r="D11" s="97" t="s">
        <v>1243</v>
      </c>
      <c r="E11" t="s">
        <v>1253</v>
      </c>
      <c r="F11">
        <v>2656800</v>
      </c>
      <c r="H11" t="s">
        <v>1527</v>
      </c>
      <c r="I11" t="s">
        <v>1887</v>
      </c>
    </row>
    <row r="13" spans="1:13" x14ac:dyDescent="0.2">
      <c r="A13">
        <f>+A11</f>
        <v>1</v>
      </c>
      <c r="E13" t="s">
        <v>1169</v>
      </c>
      <c r="F13">
        <f>SUM(F11:F11)</f>
        <v>2656800</v>
      </c>
    </row>
    <row r="14" spans="1:13" x14ac:dyDescent="0.2">
      <c r="A14">
        <f>+A13</f>
        <v>1</v>
      </c>
      <c r="E14" t="s">
        <v>36</v>
      </c>
      <c r="F14">
        <f>+F13</f>
        <v>2656800</v>
      </c>
    </row>
    <row r="15" spans="1:13" s="191" customFormat="1" ht="18.75" x14ac:dyDescent="0.2">
      <c r="A15" s="200"/>
      <c r="B15" s="199"/>
      <c r="C15" s="199"/>
      <c r="D15" s="199"/>
      <c r="E15" s="201" t="s">
        <v>8</v>
      </c>
      <c r="F15"/>
      <c r="G15"/>
      <c r="H15"/>
      <c r="I15"/>
    </row>
    <row r="16" spans="1:13" s="191" customFormat="1" ht="18.75" x14ac:dyDescent="0.2">
      <c r="A16" s="199"/>
      <c r="B16" s="199"/>
      <c r="C16" s="199"/>
      <c r="D16" s="199"/>
      <c r="E16" s="165" t="s">
        <v>1228</v>
      </c>
      <c r="F16"/>
      <c r="G16"/>
      <c r="H16"/>
      <c r="I16"/>
      <c r="K16" s="192"/>
      <c r="L16" s="192"/>
    </row>
    <row r="17" spans="1:13" s="13" customFormat="1" ht="56.25" x14ac:dyDescent="0.3">
      <c r="A17">
        <v>1</v>
      </c>
      <c r="B17" t="s">
        <v>1402</v>
      </c>
      <c r="C17" s="97" t="s">
        <v>1238</v>
      </c>
      <c r="D17" s="97" t="s">
        <v>1402</v>
      </c>
      <c r="E17" t="s">
        <v>422</v>
      </c>
      <c r="F17">
        <v>12384900</v>
      </c>
      <c r="G17" s="237"/>
      <c r="H17" t="s">
        <v>1528</v>
      </c>
      <c r="I17" t="s">
        <v>1887</v>
      </c>
    </row>
    <row r="18" spans="1:13" s="13" customFormat="1" ht="37.5" x14ac:dyDescent="0.3">
      <c r="A18">
        <v>2</v>
      </c>
      <c r="B18" s="97" t="s">
        <v>1244</v>
      </c>
      <c r="C18" t="s">
        <v>1163</v>
      </c>
      <c r="D18" s="97" t="s">
        <v>1244</v>
      </c>
      <c r="E18" t="s">
        <v>423</v>
      </c>
      <c r="F18">
        <v>12384900</v>
      </c>
      <c r="G18" s="237"/>
      <c r="H18" t="s">
        <v>1529</v>
      </c>
      <c r="I18" t="s">
        <v>1887</v>
      </c>
    </row>
    <row r="19" spans="1:13" s="13" customFormat="1" ht="37.5" x14ac:dyDescent="0.3">
      <c r="A19">
        <v>3</v>
      </c>
      <c r="B19" t="s">
        <v>1404</v>
      </c>
      <c r="C19" s="97" t="s">
        <v>1236</v>
      </c>
      <c r="D19" s="97" t="s">
        <v>1404</v>
      </c>
      <c r="E19" t="s">
        <v>424</v>
      </c>
      <c r="F19">
        <v>21789900</v>
      </c>
      <c r="G19" s="237"/>
      <c r="H19" t="s">
        <v>1216</v>
      </c>
      <c r="I19" t="s">
        <v>1887</v>
      </c>
    </row>
    <row r="20" spans="1:13" s="13" customFormat="1" ht="37.5" x14ac:dyDescent="0.3">
      <c r="A20">
        <v>4</v>
      </c>
      <c r="B20" s="97" t="s">
        <v>1507</v>
      </c>
      <c r="C20" s="97" t="s">
        <v>1236</v>
      </c>
      <c r="D20" s="97" t="s">
        <v>1507</v>
      </c>
      <c r="E20" t="s">
        <v>1508</v>
      </c>
      <c r="F20">
        <v>4739900</v>
      </c>
      <c r="G20"/>
      <c r="H20" t="s">
        <v>1530</v>
      </c>
      <c r="I20" t="s">
        <v>1887</v>
      </c>
    </row>
    <row r="21" spans="1:13" s="13" customFormat="1" ht="37.5" x14ac:dyDescent="0.3">
      <c r="A21">
        <v>5</v>
      </c>
      <c r="B21" s="97" t="s">
        <v>1509</v>
      </c>
      <c r="C21" s="97" t="s">
        <v>1236</v>
      </c>
      <c r="D21" s="97" t="s">
        <v>1509</v>
      </c>
      <c r="E21" t="s">
        <v>1510</v>
      </c>
      <c r="F21">
        <v>1508000</v>
      </c>
      <c r="G21"/>
      <c r="H21" t="s">
        <v>1530</v>
      </c>
      <c r="I21" t="s">
        <v>1887</v>
      </c>
    </row>
    <row r="22" spans="1:13" s="13" customFormat="1" ht="37.5" x14ac:dyDescent="0.3">
      <c r="A22">
        <v>6</v>
      </c>
      <c r="B22" s="97" t="s">
        <v>1245</v>
      </c>
      <c r="C22" s="97" t="s">
        <v>1236</v>
      </c>
      <c r="D22" s="97" t="s">
        <v>1245</v>
      </c>
      <c r="E22" t="s">
        <v>1511</v>
      </c>
      <c r="F22">
        <v>59000</v>
      </c>
      <c r="G22"/>
      <c r="H22" t="s">
        <v>1531</v>
      </c>
      <c r="I22" t="s">
        <v>1887</v>
      </c>
    </row>
    <row r="23" spans="1:13" s="13" customFormat="1" ht="37.5" x14ac:dyDescent="0.3">
      <c r="A23">
        <v>7</v>
      </c>
      <c r="B23" s="97" t="s">
        <v>1245</v>
      </c>
      <c r="C23" s="97" t="s">
        <v>1236</v>
      </c>
      <c r="D23" s="97" t="s">
        <v>1245</v>
      </c>
      <c r="E23" t="s">
        <v>1512</v>
      </c>
      <c r="F23">
        <v>62000</v>
      </c>
      <c r="G23"/>
      <c r="H23" t="s">
        <v>1531</v>
      </c>
      <c r="I23" t="s">
        <v>1887</v>
      </c>
    </row>
    <row r="24" spans="1:13" s="13" customFormat="1" ht="37.5" x14ac:dyDescent="0.3">
      <c r="A24">
        <v>8</v>
      </c>
      <c r="B24" s="97" t="s">
        <v>1509</v>
      </c>
      <c r="C24" s="97" t="s">
        <v>1236</v>
      </c>
      <c r="D24" s="97" t="s">
        <v>1509</v>
      </c>
      <c r="E24" t="s">
        <v>1513</v>
      </c>
      <c r="F24">
        <v>1036200</v>
      </c>
      <c r="G24"/>
      <c r="H24" t="s">
        <v>1530</v>
      </c>
      <c r="I24" t="s">
        <v>1887</v>
      </c>
    </row>
    <row r="25" spans="1:13" s="13" customFormat="1" ht="37.5" x14ac:dyDescent="0.3">
      <c r="A25">
        <v>9</v>
      </c>
      <c r="B25" s="97" t="s">
        <v>1245</v>
      </c>
      <c r="C25" s="97" t="s">
        <v>1236</v>
      </c>
      <c r="D25" s="97" t="s">
        <v>1245</v>
      </c>
      <c r="E25" t="s">
        <v>425</v>
      </c>
      <c r="F25">
        <v>37620000</v>
      </c>
      <c r="G25" s="237"/>
      <c r="H25" t="s">
        <v>1532</v>
      </c>
      <c r="I25" t="s">
        <v>1887</v>
      </c>
    </row>
    <row r="26" spans="1:13" s="13" customFormat="1" ht="56.25" x14ac:dyDescent="0.3">
      <c r="A26">
        <v>10</v>
      </c>
      <c r="B26" s="97" t="s">
        <v>1246</v>
      </c>
      <c r="C26" s="97" t="s">
        <v>1238</v>
      </c>
      <c r="D26" s="97" t="s">
        <v>1246</v>
      </c>
      <c r="E26" t="s">
        <v>426</v>
      </c>
      <c r="F26">
        <v>21780000</v>
      </c>
      <c r="G26" s="237"/>
      <c r="H26" t="s">
        <v>1529</v>
      </c>
      <c r="I26" t="s">
        <v>1887</v>
      </c>
    </row>
    <row r="27" spans="1:13" s="13" customFormat="1" ht="56.25" x14ac:dyDescent="0.3">
      <c r="A27">
        <v>11</v>
      </c>
      <c r="B27" s="97" t="s">
        <v>1248</v>
      </c>
      <c r="C27" s="97" t="s">
        <v>1238</v>
      </c>
      <c r="D27" s="97" t="s">
        <v>1248</v>
      </c>
      <c r="E27" t="s">
        <v>427</v>
      </c>
      <c r="F27">
        <v>22770000</v>
      </c>
      <c r="G27" s="237"/>
      <c r="H27" t="s">
        <v>1533</v>
      </c>
      <c r="I27" t="s">
        <v>1887</v>
      </c>
    </row>
    <row r="28" spans="1:13" s="13" customFormat="1" ht="37.5" x14ac:dyDescent="0.3">
      <c r="A28">
        <v>12</v>
      </c>
      <c r="B28" s="97" t="s">
        <v>1245</v>
      </c>
      <c r="C28" t="s">
        <v>1163</v>
      </c>
      <c r="D28" s="97" t="s">
        <v>1245</v>
      </c>
      <c r="E28" t="s">
        <v>1506</v>
      </c>
      <c r="F28">
        <v>2254000</v>
      </c>
      <c r="G28" s="237"/>
      <c r="H28" t="s">
        <v>1216</v>
      </c>
      <c r="I28" t="s">
        <v>1887</v>
      </c>
    </row>
    <row r="29" spans="1:13" s="13" customFormat="1" ht="56.25" x14ac:dyDescent="0.3">
      <c r="A29">
        <v>13</v>
      </c>
      <c r="B29" s="97" t="s">
        <v>1247</v>
      </c>
      <c r="C29" t="s">
        <v>1242</v>
      </c>
      <c r="D29" s="97" t="s">
        <v>1247</v>
      </c>
      <c r="E29" t="s">
        <v>429</v>
      </c>
      <c r="F29">
        <v>6227500</v>
      </c>
      <c r="G29" s="237"/>
      <c r="H29" t="s">
        <v>1534</v>
      </c>
      <c r="I29" t="s">
        <v>1888</v>
      </c>
    </row>
    <row r="30" spans="1:13" s="13" customFormat="1" ht="18.75" x14ac:dyDescent="0.3">
      <c r="A30"/>
      <c r="B30" s="208"/>
      <c r="C30" s="208"/>
      <c r="D30" s="208"/>
      <c r="E30"/>
      <c r="F30"/>
      <c r="G30" s="237"/>
      <c r="H30"/>
      <c r="I30"/>
    </row>
    <row r="31" spans="1:13" s="193" customFormat="1" ht="18.75" x14ac:dyDescent="0.2">
      <c r="A31">
        <f>+A29</f>
        <v>13</v>
      </c>
      <c r="B31"/>
      <c r="C31"/>
      <c r="D31"/>
      <c r="E31" t="s">
        <v>1173</v>
      </c>
      <c r="F31">
        <f>SUM(F17:F29)</f>
        <v>144616300</v>
      </c>
      <c r="G31"/>
      <c r="H31"/>
      <c r="I31"/>
      <c r="J31"/>
      <c r="M31"/>
    </row>
    <row r="32" spans="1:13" s="193" customFormat="1" ht="18.75" x14ac:dyDescent="0.2">
      <c r="A32"/>
      <c r="B32"/>
      <c r="C32"/>
      <c r="D32"/>
      <c r="E32" t="s">
        <v>1229</v>
      </c>
      <c r="F32"/>
      <c r="G32"/>
      <c r="H32"/>
      <c r="I32"/>
      <c r="J32"/>
      <c r="M32"/>
    </row>
    <row r="33" spans="1:67" s="13" customFormat="1" ht="56.25" x14ac:dyDescent="0.35">
      <c r="A33">
        <v>1</v>
      </c>
      <c r="B33" s="97" t="s">
        <v>1403</v>
      </c>
      <c r="C33" t="s">
        <v>1249</v>
      </c>
      <c r="D33" s="97" t="s">
        <v>1403</v>
      </c>
      <c r="E33" t="s">
        <v>428</v>
      </c>
      <c r="F33">
        <v>9081700</v>
      </c>
      <c r="G33" s="237"/>
      <c r="H33" t="s">
        <v>1535</v>
      </c>
      <c r="I33" t="s">
        <v>1535</v>
      </c>
    </row>
    <row r="34" spans="1:67" ht="18.75" x14ac:dyDescent="0.3">
      <c r="A34" s="174"/>
      <c r="B34" s="175"/>
      <c r="C34" s="175"/>
      <c r="D34" s="175"/>
    </row>
    <row r="35" spans="1:67" x14ac:dyDescent="0.2">
      <c r="A35">
        <f>+A33</f>
        <v>1</v>
      </c>
      <c r="E35" t="s">
        <v>1386</v>
      </c>
      <c r="F35">
        <f>SUM(F33:F34)</f>
        <v>9081700</v>
      </c>
    </row>
    <row r="36" spans="1:67" s="192" customFormat="1" ht="18.75" x14ac:dyDescent="0.2">
      <c r="A36">
        <f>+A35+A31</f>
        <v>14</v>
      </c>
      <c r="B36"/>
      <c r="C36"/>
      <c r="D36"/>
      <c r="E36" t="s">
        <v>27</v>
      </c>
      <c r="F36">
        <f>+F35+F31</f>
        <v>153698000</v>
      </c>
      <c r="G36"/>
      <c r="H36"/>
      <c r="I36"/>
      <c r="J36" s="194"/>
      <c r="K36"/>
      <c r="L36"/>
      <c r="M36"/>
    </row>
    <row r="37" spans="1:67" ht="18.75" x14ac:dyDescent="0.3">
      <c r="A37">
        <f>+A36+A14</f>
        <v>15</v>
      </c>
      <c r="E37" t="s">
        <v>57</v>
      </c>
      <c r="F37">
        <f>+F36+F14</f>
        <v>156354800</v>
      </c>
      <c r="J37" s="190"/>
    </row>
    <row r="38" spans="1:67" s="191" customFormat="1" ht="18.75" x14ac:dyDescent="0.2">
      <c r="A38"/>
      <c r="B38" s="192"/>
      <c r="C38" s="192"/>
      <c r="D38" s="192"/>
      <c r="E38"/>
      <c r="F38"/>
      <c r="G38"/>
      <c r="H38"/>
      <c r="I38"/>
    </row>
    <row r="39" spans="1:67" s="191" customFormat="1" ht="18.75" x14ac:dyDescent="0.2">
      <c r="A39"/>
      <c r="B39" s="192"/>
      <c r="C39" s="192"/>
      <c r="D39" s="192"/>
      <c r="E39"/>
      <c r="F39"/>
      <c r="G39"/>
      <c r="H39"/>
      <c r="I39"/>
      <c r="J39"/>
      <c r="K39"/>
    </row>
    <row r="40" spans="1:67" ht="18.75" x14ac:dyDescent="0.3">
      <c r="J40" s="190"/>
    </row>
    <row r="41" spans="1:67" s="198" customFormat="1" ht="18.75" x14ac:dyDescent="0.3">
      <c r="A41"/>
      <c r="B41"/>
      <c r="C41"/>
      <c r="D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s="198" customFormat="1" ht="18.75" x14ac:dyDescent="0.3">
      <c r="A42"/>
      <c r="B42"/>
      <c r="C42"/>
      <c r="D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s="198" customFormat="1" ht="18.75" x14ac:dyDescent="0.3">
      <c r="A43"/>
      <c r="B43"/>
      <c r="C43"/>
      <c r="D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7" s="198" customFormat="1" ht="18.75" x14ac:dyDescent="0.3">
      <c r="A44"/>
      <c r="B44"/>
      <c r="C44"/>
      <c r="D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</row>
  </sheetData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filterMode="1">
    <tabColor rgb="FF00B0F0"/>
  </sheetPr>
  <dimension ref="A1:L66"/>
  <sheetViews>
    <sheetView view="pageBreakPreview" zoomScale="70" zoomScaleNormal="100" zoomScaleSheetLayoutView="70" workbookViewId="0">
      <pane ySplit="7" topLeftCell="A8" activePane="bottomLeft" state="frozen"/>
      <selection activeCell="B59" sqref="B59:I59"/>
      <selection pane="bottomLeft" activeCell="B59" sqref="B59:I59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2.5703125" customWidth="1"/>
    <col min="6" max="6" width="18.42578125" customWidth="1"/>
    <col min="7" max="7" width="13.85546875" customWidth="1"/>
    <col min="8" max="8" width="40.28515625" customWidth="1"/>
    <col min="9" max="9" width="50.1406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9" x14ac:dyDescent="0.2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9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9" x14ac:dyDescent="0.2">
      <c r="A3" s="314" t="str">
        <f>+ตร.!A3</f>
        <v>รายงาน ณ : 1 มิ.ย.61</v>
      </c>
      <c r="B3" s="314"/>
      <c r="C3" s="314"/>
      <c r="D3" s="314"/>
      <c r="E3" s="314"/>
      <c r="F3" s="314"/>
      <c r="G3" s="314"/>
      <c r="H3" s="314"/>
      <c r="I3" s="314"/>
    </row>
    <row r="4" spans="1:9" x14ac:dyDescent="0.2">
      <c r="F4" s="314"/>
      <c r="G4" s="314"/>
    </row>
    <row r="5" spans="1:9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จนท.
 ครั้งที่ 4/2561
วันที่ 21 มี.ค.61</v>
      </c>
      <c r="I5" s="314" t="str">
        <f>+ตร.!I5</f>
        <v>ความก้าวหน้า/ปัญหา 
ประชุมระดับ ตร.
 ครั้งที่ 4/2561
วันที่ 6 มิ.ย.61</v>
      </c>
    </row>
    <row r="6" spans="1:9" x14ac:dyDescent="0.2">
      <c r="A6" s="314"/>
      <c r="B6" s="314"/>
      <c r="C6" s="314"/>
      <c r="D6" s="314"/>
      <c r="E6" s="314"/>
      <c r="F6" s="314" t="s">
        <v>35</v>
      </c>
      <c r="G6" s="314" t="s">
        <v>198</v>
      </c>
      <c r="H6" s="314"/>
      <c r="I6" s="314"/>
    </row>
    <row r="7" spans="1:9" ht="59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</row>
    <row r="8" spans="1:9" x14ac:dyDescent="0.2">
      <c r="E8" t="s">
        <v>7</v>
      </c>
    </row>
    <row r="9" spans="1:9" ht="21" x14ac:dyDescent="0.2">
      <c r="E9" s="124" t="s">
        <v>30</v>
      </c>
    </row>
    <row r="10" spans="1:9" ht="21" hidden="1" x14ac:dyDescent="0.2">
      <c r="E10" s="104" t="s">
        <v>1228</v>
      </c>
    </row>
    <row r="11" spans="1:9" hidden="1" x14ac:dyDescent="0.2">
      <c r="A11" t="s">
        <v>69</v>
      </c>
      <c r="B11" t="s">
        <v>7</v>
      </c>
      <c r="C11" t="s">
        <v>1236</v>
      </c>
      <c r="D11" t="s">
        <v>7</v>
      </c>
      <c r="E11" t="s">
        <v>1250</v>
      </c>
      <c r="F11">
        <v>3123900</v>
      </c>
      <c r="H11" t="s">
        <v>1484</v>
      </c>
      <c r="I11" t="s">
        <v>2029</v>
      </c>
    </row>
    <row r="12" spans="1:9" hidden="1" x14ac:dyDescent="0.2">
      <c r="A12" t="s">
        <v>70</v>
      </c>
      <c r="B12" t="s">
        <v>7</v>
      </c>
      <c r="C12" t="s">
        <v>1236</v>
      </c>
      <c r="D12" t="s">
        <v>7</v>
      </c>
      <c r="E12" t="s">
        <v>1251</v>
      </c>
      <c r="F12">
        <v>2919900</v>
      </c>
      <c r="H12" t="s">
        <v>1485</v>
      </c>
      <c r="I12" t="s">
        <v>2030</v>
      </c>
    </row>
    <row r="13" spans="1:9" hidden="1" x14ac:dyDescent="0.2">
      <c r="A13" t="s">
        <v>71</v>
      </c>
      <c r="B13" t="s">
        <v>1252</v>
      </c>
      <c r="C13" t="s">
        <v>1236</v>
      </c>
      <c r="D13" t="s">
        <v>1252</v>
      </c>
      <c r="E13" t="s">
        <v>1232</v>
      </c>
      <c r="F13">
        <v>2656800</v>
      </c>
      <c r="H13" t="s">
        <v>1486</v>
      </c>
      <c r="I13" t="s">
        <v>2031</v>
      </c>
    </row>
    <row r="14" spans="1:9" hidden="1" x14ac:dyDescent="0.2"/>
    <row r="15" spans="1:9" hidden="1" x14ac:dyDescent="0.2">
      <c r="A15" t="str">
        <f>+A13</f>
        <v>3</v>
      </c>
      <c r="E15" t="s">
        <v>1169</v>
      </c>
      <c r="F15">
        <f>SUM(F11:F14)</f>
        <v>8700600</v>
      </c>
    </row>
    <row r="16" spans="1:9" hidden="1" x14ac:dyDescent="0.2">
      <c r="A16" t="str">
        <f>+A15</f>
        <v>3</v>
      </c>
      <c r="E16" t="s">
        <v>36</v>
      </c>
      <c r="F16">
        <f>+F15</f>
        <v>8700600</v>
      </c>
    </row>
    <row r="17" spans="1:12" hidden="1" x14ac:dyDescent="0.2">
      <c r="E17" t="s">
        <v>8</v>
      </c>
    </row>
    <row r="18" spans="1:12" ht="21" hidden="1" x14ac:dyDescent="0.2">
      <c r="E18" s="104" t="s">
        <v>1228</v>
      </c>
    </row>
    <row r="19" spans="1:12" s="216" customFormat="1" ht="151.5" hidden="1" customHeight="1" x14ac:dyDescent="0.2">
      <c r="A19" s="124">
        <v>1</v>
      </c>
      <c r="B19" s="124" t="s">
        <v>1409</v>
      </c>
      <c r="C19" t="s">
        <v>1236</v>
      </c>
      <c r="D19" s="124" t="s">
        <v>1409</v>
      </c>
      <c r="E19" t="s">
        <v>430</v>
      </c>
      <c r="F19">
        <v>491900</v>
      </c>
      <c r="G19"/>
      <c r="H19" t="s">
        <v>1633</v>
      </c>
      <c r="I19" t="s">
        <v>2032</v>
      </c>
      <c r="K19"/>
      <c r="L19"/>
    </row>
    <row r="20" spans="1:12" s="216" customFormat="1" ht="162" hidden="1" customHeight="1" x14ac:dyDescent="0.2">
      <c r="A20" s="124">
        <v>2</v>
      </c>
      <c r="B20" s="124" t="s">
        <v>1409</v>
      </c>
      <c r="C20" t="s">
        <v>1236</v>
      </c>
      <c r="D20" s="124" t="s">
        <v>1409</v>
      </c>
      <c r="E20" t="s">
        <v>431</v>
      </c>
      <c r="F20">
        <v>443200</v>
      </c>
      <c r="G20"/>
      <c r="H20" t="s">
        <v>1634</v>
      </c>
      <c r="I20" t="s">
        <v>2033</v>
      </c>
      <c r="K20"/>
      <c r="L20"/>
    </row>
    <row r="21" spans="1:12" s="216" customFormat="1" ht="160.5" hidden="1" customHeight="1" x14ac:dyDescent="0.2">
      <c r="A21" s="124">
        <v>3</v>
      </c>
      <c r="B21" s="124" t="s">
        <v>1409</v>
      </c>
      <c r="C21" t="s">
        <v>1236</v>
      </c>
      <c r="D21" s="124" t="s">
        <v>1409</v>
      </c>
      <c r="E21" t="s">
        <v>432</v>
      </c>
      <c r="F21">
        <v>488400</v>
      </c>
      <c r="G21"/>
      <c r="H21" t="s">
        <v>1635</v>
      </c>
      <c r="I21" t="s">
        <v>2034</v>
      </c>
      <c r="K21"/>
      <c r="L21"/>
    </row>
    <row r="22" spans="1:12" s="216" customFormat="1" ht="42" hidden="1" x14ac:dyDescent="0.2">
      <c r="A22" s="124">
        <v>4</v>
      </c>
      <c r="B22" s="124" t="s">
        <v>1252</v>
      </c>
      <c r="C22" t="s">
        <v>1238</v>
      </c>
      <c r="D22" s="124" t="s">
        <v>1252</v>
      </c>
      <c r="E22" t="s">
        <v>433</v>
      </c>
      <c r="F22">
        <v>1500000</v>
      </c>
      <c r="G22"/>
      <c r="H22" t="s">
        <v>1636</v>
      </c>
      <c r="I22" t="s">
        <v>2031</v>
      </c>
      <c r="K22"/>
      <c r="L22"/>
    </row>
    <row r="23" spans="1:12" s="216" customFormat="1" ht="42" hidden="1" x14ac:dyDescent="0.2">
      <c r="A23" s="124">
        <v>5</v>
      </c>
      <c r="B23" s="124" t="s">
        <v>1252</v>
      </c>
      <c r="C23" t="s">
        <v>1238</v>
      </c>
      <c r="D23" s="124" t="s">
        <v>1252</v>
      </c>
      <c r="E23" t="s">
        <v>434</v>
      </c>
      <c r="F23">
        <v>1000000</v>
      </c>
      <c r="G23"/>
      <c r="H23" t="s">
        <v>1637</v>
      </c>
      <c r="I23" t="s">
        <v>2031</v>
      </c>
      <c r="K23"/>
      <c r="L23"/>
    </row>
    <row r="24" spans="1:12" s="216" customFormat="1" ht="42" hidden="1" x14ac:dyDescent="0.2">
      <c r="A24" s="124">
        <v>6</v>
      </c>
      <c r="B24" s="124" t="s">
        <v>1252</v>
      </c>
      <c r="C24" t="s">
        <v>1238</v>
      </c>
      <c r="D24" s="124" t="s">
        <v>1252</v>
      </c>
      <c r="E24" t="s">
        <v>435</v>
      </c>
      <c r="F24">
        <v>600000</v>
      </c>
      <c r="G24"/>
      <c r="H24" t="s">
        <v>1638</v>
      </c>
      <c r="I24" t="s">
        <v>2031</v>
      </c>
      <c r="K24"/>
      <c r="L24"/>
    </row>
    <row r="25" spans="1:12" s="216" customFormat="1" ht="42" hidden="1" x14ac:dyDescent="0.2">
      <c r="A25" s="124">
        <v>7</v>
      </c>
      <c r="B25" s="124" t="s">
        <v>1252</v>
      </c>
      <c r="C25" t="s">
        <v>1238</v>
      </c>
      <c r="D25" s="124" t="s">
        <v>1252</v>
      </c>
      <c r="E25" t="s">
        <v>436</v>
      </c>
      <c r="F25">
        <v>2000000</v>
      </c>
      <c r="G25"/>
      <c r="H25" t="s">
        <v>1639</v>
      </c>
      <c r="I25" t="s">
        <v>2031</v>
      </c>
      <c r="K25"/>
      <c r="L25"/>
    </row>
    <row r="26" spans="1:12" s="216" customFormat="1" ht="84" x14ac:dyDescent="0.2">
      <c r="A26" s="124">
        <v>8</v>
      </c>
      <c r="B26" s="124" t="s">
        <v>1406</v>
      </c>
      <c r="C26" t="s">
        <v>1236</v>
      </c>
      <c r="D26" s="124" t="s">
        <v>1406</v>
      </c>
      <c r="E26" t="s">
        <v>437</v>
      </c>
      <c r="F26">
        <v>498400</v>
      </c>
      <c r="G26"/>
      <c r="H26" t="s">
        <v>1640</v>
      </c>
      <c r="I26" t="s">
        <v>1753</v>
      </c>
      <c r="K26"/>
      <c r="L26"/>
    </row>
    <row r="27" spans="1:12" s="216" customFormat="1" ht="84" hidden="1" x14ac:dyDescent="0.2">
      <c r="A27" s="124">
        <v>9</v>
      </c>
      <c r="B27" s="124" t="s">
        <v>1406</v>
      </c>
      <c r="C27" t="s">
        <v>1236</v>
      </c>
      <c r="D27" s="124" t="s">
        <v>1406</v>
      </c>
      <c r="E27" t="s">
        <v>438</v>
      </c>
      <c r="F27">
        <v>992000</v>
      </c>
      <c r="G27"/>
      <c r="H27" t="s">
        <v>1641</v>
      </c>
      <c r="I27" t="s">
        <v>2035</v>
      </c>
      <c r="K27"/>
      <c r="L27"/>
    </row>
    <row r="28" spans="1:12" s="216" customFormat="1" ht="42" hidden="1" x14ac:dyDescent="0.2">
      <c r="A28" s="124">
        <v>10</v>
      </c>
      <c r="B28" t="s">
        <v>1406</v>
      </c>
      <c r="C28" t="s">
        <v>1236</v>
      </c>
      <c r="D28" s="124" t="s">
        <v>1406</v>
      </c>
      <c r="E28" t="s">
        <v>452</v>
      </c>
      <c r="F28">
        <v>621000</v>
      </c>
      <c r="G28"/>
      <c r="H28" t="s">
        <v>1641</v>
      </c>
      <c r="I28" t="s">
        <v>2035</v>
      </c>
      <c r="K28"/>
      <c r="L28"/>
    </row>
    <row r="29" spans="1:12" s="216" customFormat="1" ht="63" hidden="1" x14ac:dyDescent="0.2">
      <c r="A29" s="124">
        <v>11</v>
      </c>
      <c r="B29" s="124" t="s">
        <v>1593</v>
      </c>
      <c r="C29" t="s">
        <v>1236</v>
      </c>
      <c r="D29" s="124" t="s">
        <v>1593</v>
      </c>
      <c r="E29" t="s">
        <v>439</v>
      </c>
      <c r="F29">
        <v>906500</v>
      </c>
      <c r="G29"/>
      <c r="H29" t="s">
        <v>1642</v>
      </c>
      <c r="I29" t="s">
        <v>2036</v>
      </c>
      <c r="K29"/>
      <c r="L29"/>
    </row>
    <row r="30" spans="1:12" s="216" customFormat="1" ht="21" hidden="1" x14ac:dyDescent="0.2">
      <c r="A30" s="124">
        <v>12</v>
      </c>
      <c r="B30" t="s">
        <v>1405</v>
      </c>
      <c r="C30" t="s">
        <v>1236</v>
      </c>
      <c r="D30" t="s">
        <v>1405</v>
      </c>
      <c r="E30" t="s">
        <v>440</v>
      </c>
      <c r="F30">
        <v>74800</v>
      </c>
      <c r="G30"/>
      <c r="H30" t="s">
        <v>1640</v>
      </c>
      <c r="I30" t="s">
        <v>1753</v>
      </c>
      <c r="K30"/>
      <c r="L30"/>
    </row>
    <row r="31" spans="1:12" s="216" customFormat="1" ht="21" hidden="1" x14ac:dyDescent="0.2">
      <c r="A31" s="124">
        <v>13</v>
      </c>
      <c r="B31" t="s">
        <v>1407</v>
      </c>
      <c r="C31" t="s">
        <v>1236</v>
      </c>
      <c r="D31" t="s">
        <v>1407</v>
      </c>
      <c r="E31" t="s">
        <v>451</v>
      </c>
      <c r="F31">
        <v>190000</v>
      </c>
      <c r="G31"/>
      <c r="H31" t="s">
        <v>1643</v>
      </c>
      <c r="I31" t="s">
        <v>2037</v>
      </c>
      <c r="K31"/>
      <c r="L31"/>
    </row>
    <row r="32" spans="1:12" s="216" customFormat="1" ht="21" hidden="1" x14ac:dyDescent="0.2">
      <c r="A32" s="124">
        <v>14</v>
      </c>
      <c r="B32" t="s">
        <v>1407</v>
      </c>
      <c r="C32" t="s">
        <v>1236</v>
      </c>
      <c r="D32" t="s">
        <v>1407</v>
      </c>
      <c r="E32" t="s">
        <v>441</v>
      </c>
      <c r="F32">
        <v>264000</v>
      </c>
      <c r="G32"/>
      <c r="H32" t="s">
        <v>1643</v>
      </c>
      <c r="I32" t="s">
        <v>2038</v>
      </c>
      <c r="K32"/>
      <c r="L32"/>
    </row>
    <row r="33" spans="1:12" s="216" customFormat="1" ht="21" hidden="1" x14ac:dyDescent="0.2">
      <c r="A33" s="124">
        <v>15</v>
      </c>
      <c r="B33" t="s">
        <v>1407</v>
      </c>
      <c r="C33" t="s">
        <v>1236</v>
      </c>
      <c r="D33" t="s">
        <v>1407</v>
      </c>
      <c r="E33" t="s">
        <v>442</v>
      </c>
      <c r="F33">
        <v>480000</v>
      </c>
      <c r="G33"/>
      <c r="H33" t="s">
        <v>1643</v>
      </c>
      <c r="I33" t="s">
        <v>2038</v>
      </c>
      <c r="K33"/>
      <c r="L33"/>
    </row>
    <row r="34" spans="1:12" s="216" customFormat="1" ht="21" hidden="1" x14ac:dyDescent="0.2">
      <c r="A34" s="124">
        <v>16</v>
      </c>
      <c r="B34" t="s">
        <v>1594</v>
      </c>
      <c r="C34" t="s">
        <v>1236</v>
      </c>
      <c r="D34" t="s">
        <v>1594</v>
      </c>
      <c r="E34" t="s">
        <v>443</v>
      </c>
      <c r="F34">
        <v>214500</v>
      </c>
      <c r="G34"/>
      <c r="H34" t="s">
        <v>1643</v>
      </c>
      <c r="I34" t="s">
        <v>2038</v>
      </c>
      <c r="K34"/>
      <c r="L34"/>
    </row>
    <row r="35" spans="1:12" s="216" customFormat="1" ht="21" hidden="1" x14ac:dyDescent="0.2">
      <c r="A35" s="124">
        <v>17</v>
      </c>
      <c r="B35" t="s">
        <v>1594</v>
      </c>
      <c r="C35" t="s">
        <v>1236</v>
      </c>
      <c r="D35" t="s">
        <v>1594</v>
      </c>
      <c r="E35" t="s">
        <v>444</v>
      </c>
      <c r="F35">
        <v>259000</v>
      </c>
      <c r="G35"/>
      <c r="H35" t="s">
        <v>1643</v>
      </c>
      <c r="I35" t="s">
        <v>2037</v>
      </c>
      <c r="K35"/>
      <c r="L35"/>
    </row>
    <row r="36" spans="1:12" s="216" customFormat="1" ht="21" hidden="1" x14ac:dyDescent="0.2">
      <c r="A36" s="124">
        <v>18</v>
      </c>
      <c r="B36" t="s">
        <v>1595</v>
      </c>
      <c r="C36" t="s">
        <v>1236</v>
      </c>
      <c r="D36" t="s">
        <v>1595</v>
      </c>
      <c r="E36" t="s">
        <v>450</v>
      </c>
      <c r="F36">
        <v>499000</v>
      </c>
      <c r="G36"/>
      <c r="H36" t="s">
        <v>1644</v>
      </c>
      <c r="I36" t="s">
        <v>2039</v>
      </c>
      <c r="K36"/>
      <c r="L36"/>
    </row>
    <row r="37" spans="1:12" s="216" customFormat="1" ht="21" hidden="1" x14ac:dyDescent="0.2">
      <c r="A37" s="124">
        <v>19</v>
      </c>
      <c r="B37" t="s">
        <v>1595</v>
      </c>
      <c r="C37" t="s">
        <v>1236</v>
      </c>
      <c r="D37" t="s">
        <v>1595</v>
      </c>
      <c r="E37" t="s">
        <v>445</v>
      </c>
      <c r="F37">
        <v>610000</v>
      </c>
      <c r="G37"/>
      <c r="H37" t="s">
        <v>1644</v>
      </c>
      <c r="I37" t="s">
        <v>2040</v>
      </c>
      <c r="K37"/>
      <c r="L37"/>
    </row>
    <row r="38" spans="1:12" s="216" customFormat="1" ht="21" hidden="1" x14ac:dyDescent="0.2">
      <c r="A38" s="124">
        <v>20</v>
      </c>
      <c r="B38" t="s">
        <v>1595</v>
      </c>
      <c r="C38" t="s">
        <v>1236</v>
      </c>
      <c r="D38" t="s">
        <v>1595</v>
      </c>
      <c r="E38" t="s">
        <v>446</v>
      </c>
      <c r="F38">
        <v>355600</v>
      </c>
      <c r="G38"/>
      <c r="H38" t="s">
        <v>1644</v>
      </c>
      <c r="I38" t="s">
        <v>2041</v>
      </c>
      <c r="K38"/>
      <c r="L38"/>
    </row>
    <row r="39" spans="1:12" s="216" customFormat="1" ht="21" hidden="1" x14ac:dyDescent="0.2">
      <c r="A39" s="124">
        <v>21</v>
      </c>
      <c r="B39" t="s">
        <v>1595</v>
      </c>
      <c r="C39" t="s">
        <v>1236</v>
      </c>
      <c r="D39" t="s">
        <v>1595</v>
      </c>
      <c r="E39" t="s">
        <v>449</v>
      </c>
      <c r="F39">
        <v>225000</v>
      </c>
      <c r="G39"/>
      <c r="H39" t="s">
        <v>1644</v>
      </c>
      <c r="I39" t="s">
        <v>2042</v>
      </c>
      <c r="K39"/>
      <c r="L39"/>
    </row>
    <row r="40" spans="1:12" s="216" customFormat="1" ht="21" hidden="1" x14ac:dyDescent="0.2">
      <c r="A40" s="124">
        <v>22</v>
      </c>
      <c r="B40" t="s">
        <v>1595</v>
      </c>
      <c r="C40" t="s">
        <v>1236</v>
      </c>
      <c r="D40" t="s">
        <v>1595</v>
      </c>
      <c r="E40" t="s">
        <v>448</v>
      </c>
      <c r="F40">
        <v>490000</v>
      </c>
      <c r="G40"/>
      <c r="H40" t="s">
        <v>1644</v>
      </c>
      <c r="I40" t="s">
        <v>2043</v>
      </c>
      <c r="K40"/>
      <c r="L40"/>
    </row>
    <row r="41" spans="1:12" s="216" customFormat="1" ht="21" hidden="1" x14ac:dyDescent="0.2">
      <c r="A41" s="124">
        <v>23</v>
      </c>
      <c r="B41" t="s">
        <v>1405</v>
      </c>
      <c r="C41" t="s">
        <v>1236</v>
      </c>
      <c r="D41" t="s">
        <v>1405</v>
      </c>
      <c r="E41" t="s">
        <v>447</v>
      </c>
      <c r="F41">
        <v>823000</v>
      </c>
      <c r="G41"/>
      <c r="H41" t="s">
        <v>1645</v>
      </c>
      <c r="I41" t="s">
        <v>2044</v>
      </c>
      <c r="K41"/>
      <c r="L41"/>
    </row>
    <row r="42" spans="1:12" s="216" customFormat="1" ht="133.5" hidden="1" customHeight="1" x14ac:dyDescent="0.2">
      <c r="A42" s="124">
        <v>24</v>
      </c>
      <c r="B42" t="s">
        <v>1405</v>
      </c>
      <c r="C42" t="s">
        <v>1236</v>
      </c>
      <c r="D42" t="s">
        <v>1405</v>
      </c>
      <c r="E42" t="s">
        <v>454</v>
      </c>
      <c r="F42">
        <v>37620000</v>
      </c>
      <c r="G42"/>
      <c r="H42" t="s">
        <v>1646</v>
      </c>
      <c r="I42" t="s">
        <v>2045</v>
      </c>
      <c r="K42"/>
      <c r="L42"/>
    </row>
    <row r="43" spans="1:12" s="216" customFormat="1" ht="131.25" hidden="1" customHeight="1" x14ac:dyDescent="0.2">
      <c r="A43" s="124">
        <v>25</v>
      </c>
      <c r="B43" t="s">
        <v>1405</v>
      </c>
      <c r="C43" t="s">
        <v>1236</v>
      </c>
      <c r="D43" t="s">
        <v>1405</v>
      </c>
      <c r="E43" t="s">
        <v>455</v>
      </c>
      <c r="F43">
        <v>37620000</v>
      </c>
      <c r="G43"/>
      <c r="H43" t="s">
        <v>1646</v>
      </c>
      <c r="I43" t="s">
        <v>2045</v>
      </c>
      <c r="K43"/>
      <c r="L43"/>
    </row>
    <row r="44" spans="1:12" s="216" customFormat="1" ht="228.75" hidden="1" customHeight="1" x14ac:dyDescent="0.2">
      <c r="A44" s="124">
        <v>26</v>
      </c>
      <c r="B44" t="s">
        <v>7</v>
      </c>
      <c r="C44" t="s">
        <v>1238</v>
      </c>
      <c r="D44" t="s">
        <v>7</v>
      </c>
      <c r="E44" t="s">
        <v>456</v>
      </c>
      <c r="F44">
        <v>21780000</v>
      </c>
      <c r="G44"/>
      <c r="H44" t="s">
        <v>1647</v>
      </c>
      <c r="I44" t="s">
        <v>2046</v>
      </c>
      <c r="K44"/>
      <c r="L44"/>
    </row>
    <row r="45" spans="1:12" s="216" customFormat="1" ht="21" hidden="1" x14ac:dyDescent="0.2">
      <c r="A45" s="124">
        <v>27</v>
      </c>
      <c r="B45" t="s">
        <v>1252</v>
      </c>
      <c r="C45" t="s">
        <v>1238</v>
      </c>
      <c r="D45" t="s">
        <v>1252</v>
      </c>
      <c r="E45" t="s">
        <v>457</v>
      </c>
      <c r="F45">
        <v>21780000</v>
      </c>
      <c r="G45"/>
      <c r="H45" t="s">
        <v>1648</v>
      </c>
      <c r="I45" t="s">
        <v>2031</v>
      </c>
      <c r="K45"/>
      <c r="L45"/>
    </row>
    <row r="46" spans="1:12" s="216" customFormat="1" ht="21" hidden="1" x14ac:dyDescent="0.2">
      <c r="A46" s="124">
        <v>28</v>
      </c>
      <c r="B46" t="s">
        <v>1252</v>
      </c>
      <c r="C46" t="s">
        <v>1175</v>
      </c>
      <c r="D46" t="s">
        <v>1252</v>
      </c>
      <c r="E46" t="s">
        <v>458</v>
      </c>
      <c r="F46">
        <v>7343200</v>
      </c>
      <c r="G46"/>
      <c r="H46" t="s">
        <v>1649</v>
      </c>
      <c r="I46" t="s">
        <v>2031</v>
      </c>
      <c r="K46"/>
      <c r="L46"/>
    </row>
    <row r="47" spans="1:12" s="216" customFormat="1" ht="21" hidden="1" x14ac:dyDescent="0.2">
      <c r="A47" s="124">
        <v>29</v>
      </c>
      <c r="B47" t="s">
        <v>1252</v>
      </c>
      <c r="C47" t="s">
        <v>1238</v>
      </c>
      <c r="D47" t="s">
        <v>1252</v>
      </c>
      <c r="E47" t="s">
        <v>459</v>
      </c>
      <c r="F47">
        <v>20000000</v>
      </c>
      <c r="G47"/>
      <c r="H47" t="s">
        <v>1648</v>
      </c>
      <c r="I47" t="s">
        <v>2031</v>
      </c>
      <c r="K47"/>
      <c r="L47"/>
    </row>
    <row r="48" spans="1:12" s="216" customFormat="1" ht="21" hidden="1" x14ac:dyDescent="0.2">
      <c r="A48" s="124">
        <v>30</v>
      </c>
      <c r="B48" t="s">
        <v>1252</v>
      </c>
      <c r="C48" t="s">
        <v>1238</v>
      </c>
      <c r="D48" t="s">
        <v>1252</v>
      </c>
      <c r="E48" t="s">
        <v>460</v>
      </c>
      <c r="F48">
        <v>2500000</v>
      </c>
      <c r="G48"/>
      <c r="H48" t="s">
        <v>1650</v>
      </c>
      <c r="I48" t="s">
        <v>2031</v>
      </c>
      <c r="K48"/>
      <c r="L48"/>
    </row>
    <row r="49" spans="1:12" s="216" customFormat="1" ht="21" hidden="1" x14ac:dyDescent="0.2">
      <c r="A49" s="124">
        <v>31</v>
      </c>
      <c r="B49" t="s">
        <v>1252</v>
      </c>
      <c r="C49" t="s">
        <v>1238</v>
      </c>
      <c r="D49" t="s">
        <v>1252</v>
      </c>
      <c r="E49" t="s">
        <v>461</v>
      </c>
      <c r="F49">
        <v>4950000</v>
      </c>
      <c r="G49"/>
      <c r="H49" t="s">
        <v>1651</v>
      </c>
      <c r="I49" t="s">
        <v>2031</v>
      </c>
      <c r="K49"/>
      <c r="L49"/>
    </row>
    <row r="50" spans="1:12" s="216" customFormat="1" ht="21" hidden="1" x14ac:dyDescent="0.2">
      <c r="A50" s="124">
        <v>32</v>
      </c>
      <c r="B50" t="s">
        <v>1252</v>
      </c>
      <c r="C50" t="s">
        <v>1238</v>
      </c>
      <c r="D50" t="s">
        <v>1252</v>
      </c>
      <c r="E50" t="s">
        <v>462</v>
      </c>
      <c r="F50">
        <v>3000000</v>
      </c>
      <c r="G50"/>
      <c r="H50" t="s">
        <v>1652</v>
      </c>
      <c r="I50" t="s">
        <v>2031</v>
      </c>
      <c r="K50"/>
      <c r="L50"/>
    </row>
    <row r="51" spans="1:12" s="216" customFormat="1" ht="21" hidden="1" x14ac:dyDescent="0.2">
      <c r="A51" s="124">
        <v>33</v>
      </c>
      <c r="B51" t="s">
        <v>1252</v>
      </c>
      <c r="C51" t="s">
        <v>1238</v>
      </c>
      <c r="D51" t="s">
        <v>1252</v>
      </c>
      <c r="E51" t="s">
        <v>463</v>
      </c>
      <c r="F51">
        <v>5000000</v>
      </c>
      <c r="G51"/>
      <c r="H51" t="s">
        <v>1653</v>
      </c>
      <c r="I51" t="s">
        <v>2031</v>
      </c>
      <c r="K51"/>
      <c r="L51"/>
    </row>
    <row r="52" spans="1:12" s="216" customFormat="1" ht="21" hidden="1" x14ac:dyDescent="0.2">
      <c r="A52" s="124">
        <v>34</v>
      </c>
      <c r="B52" t="s">
        <v>1410</v>
      </c>
      <c r="C52" t="s">
        <v>1238</v>
      </c>
      <c r="D52" t="s">
        <v>1410</v>
      </c>
      <c r="E52" t="s">
        <v>464</v>
      </c>
      <c r="F52">
        <v>21780000</v>
      </c>
      <c r="G52"/>
      <c r="H52" t="s">
        <v>1654</v>
      </c>
      <c r="I52" t="s">
        <v>2047</v>
      </c>
      <c r="K52"/>
      <c r="L52"/>
    </row>
    <row r="53" spans="1:12" s="216" customFormat="1" ht="219.75" hidden="1" customHeight="1" x14ac:dyDescent="0.2">
      <c r="A53" s="124">
        <v>35</v>
      </c>
      <c r="B53" t="s">
        <v>1405</v>
      </c>
      <c r="C53" t="s">
        <v>1236</v>
      </c>
      <c r="D53" t="s">
        <v>1405</v>
      </c>
      <c r="E53" t="s">
        <v>466</v>
      </c>
      <c r="F53">
        <v>1699000</v>
      </c>
      <c r="G53"/>
      <c r="H53" t="s">
        <v>1655</v>
      </c>
      <c r="I53" t="s">
        <v>2048</v>
      </c>
      <c r="K53"/>
      <c r="L53"/>
    </row>
    <row r="54" spans="1:12" s="216" customFormat="1" ht="208.5" hidden="1" customHeight="1" x14ac:dyDescent="0.2">
      <c r="A54" s="124">
        <v>36</v>
      </c>
      <c r="B54" t="s">
        <v>1405</v>
      </c>
      <c r="C54" t="s">
        <v>1236</v>
      </c>
      <c r="D54" t="s">
        <v>1405</v>
      </c>
      <c r="E54" t="s">
        <v>467</v>
      </c>
      <c r="F54">
        <v>1699000</v>
      </c>
      <c r="G54"/>
      <c r="H54" t="s">
        <v>1655</v>
      </c>
      <c r="I54" t="s">
        <v>2048</v>
      </c>
      <c r="K54"/>
      <c r="L54"/>
    </row>
    <row r="55" spans="1:12" s="216" customFormat="1" ht="21" hidden="1" x14ac:dyDescent="0.2">
      <c r="A55" s="124">
        <v>37</v>
      </c>
      <c r="B55" t="s">
        <v>1405</v>
      </c>
      <c r="C55" t="s">
        <v>1236</v>
      </c>
      <c r="D55" t="s">
        <v>1405</v>
      </c>
      <c r="E55" t="s">
        <v>468</v>
      </c>
      <c r="F55">
        <v>1699000</v>
      </c>
      <c r="G55"/>
      <c r="H55" t="s">
        <v>1655</v>
      </c>
      <c r="I55" t="s">
        <v>2048</v>
      </c>
      <c r="K55"/>
      <c r="L55"/>
    </row>
    <row r="56" spans="1:12" s="216" customFormat="1" ht="198" hidden="1" customHeight="1" x14ac:dyDescent="0.2">
      <c r="A56" s="124">
        <v>38</v>
      </c>
      <c r="B56" t="s">
        <v>1405</v>
      </c>
      <c r="C56" t="s">
        <v>1242</v>
      </c>
      <c r="D56" t="s">
        <v>1405</v>
      </c>
      <c r="E56" t="s">
        <v>469</v>
      </c>
      <c r="F56">
        <v>6227500</v>
      </c>
      <c r="G56"/>
      <c r="H56" t="s">
        <v>1655</v>
      </c>
      <c r="I56" t="s">
        <v>2048</v>
      </c>
      <c r="K56"/>
      <c r="L56"/>
    </row>
    <row r="57" spans="1:12" hidden="1" x14ac:dyDescent="0.2"/>
    <row r="58" spans="1:12" hidden="1" x14ac:dyDescent="0.2"/>
    <row r="59" spans="1:12" hidden="1" x14ac:dyDescent="0.2">
      <c r="A59">
        <f>+A56</f>
        <v>38</v>
      </c>
      <c r="E59" t="s">
        <v>1173</v>
      </c>
      <c r="F59">
        <f>SUM(F19:F58)</f>
        <v>208724000</v>
      </c>
      <c r="G59">
        <f>SUM(G19:G58)</f>
        <v>0</v>
      </c>
      <c r="I59">
        <f>SUM(H19:H58)</f>
        <v>0</v>
      </c>
    </row>
    <row r="60" spans="1:12" hidden="1" x14ac:dyDescent="0.2">
      <c r="E60" t="s">
        <v>1229</v>
      </c>
    </row>
    <row r="61" spans="1:12" s="216" customFormat="1" ht="21" hidden="1" x14ac:dyDescent="0.35">
      <c r="A61">
        <v>1</v>
      </c>
      <c r="B61" t="s">
        <v>1405</v>
      </c>
      <c r="C61" t="s">
        <v>1163</v>
      </c>
      <c r="D61" t="s">
        <v>1405</v>
      </c>
      <c r="E61" t="s">
        <v>453</v>
      </c>
      <c r="F61">
        <v>22000000</v>
      </c>
      <c r="G61"/>
      <c r="H61" t="s">
        <v>1656</v>
      </c>
      <c r="I61" t="s">
        <v>2049</v>
      </c>
      <c r="K61"/>
      <c r="L61"/>
    </row>
    <row r="62" spans="1:12" s="216" customFormat="1" ht="21" hidden="1" x14ac:dyDescent="0.35">
      <c r="A62">
        <v>2</v>
      </c>
      <c r="B62" t="s">
        <v>1408</v>
      </c>
      <c r="C62" t="s">
        <v>1175</v>
      </c>
      <c r="D62" t="s">
        <v>1408</v>
      </c>
      <c r="E62" t="s">
        <v>465</v>
      </c>
      <c r="F62">
        <v>4684000</v>
      </c>
      <c r="G62"/>
      <c r="H62" t="s">
        <v>1224</v>
      </c>
      <c r="I62" t="s">
        <v>2050</v>
      </c>
      <c r="K62"/>
      <c r="L62"/>
    </row>
    <row r="63" spans="1:12" hidden="1" x14ac:dyDescent="0.2"/>
    <row r="64" spans="1:12" hidden="1" x14ac:dyDescent="0.2">
      <c r="A64">
        <f>+A62</f>
        <v>2</v>
      </c>
      <c r="E64" t="s">
        <v>1386</v>
      </c>
      <c r="F64">
        <f>SUM(F61:F63)</f>
        <v>26684000</v>
      </c>
    </row>
    <row r="65" spans="1:6" hidden="1" x14ac:dyDescent="0.2">
      <c r="A65">
        <f>+A64+A59</f>
        <v>40</v>
      </c>
      <c r="E65" t="s">
        <v>27</v>
      </c>
      <c r="F65">
        <f>+F64+F59</f>
        <v>235408000</v>
      </c>
    </row>
    <row r="66" spans="1:6" hidden="1" x14ac:dyDescent="0.2">
      <c r="A66">
        <f>+A65+A16</f>
        <v>43</v>
      </c>
      <c r="E66" t="s">
        <v>1178</v>
      </c>
      <c r="F66">
        <f>+F65+F16</f>
        <v>244108600</v>
      </c>
    </row>
  </sheetData>
  <autoFilter ref="A9:BO66">
    <filterColumn colId="5">
      <filters>
        <filter val="498,400"/>
      </filters>
    </filterColumn>
  </autoFilter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63" orientation="landscape" blackAndWhite="1" r:id="rId1"/>
  <headerFooter alignWithMargins="0"/>
  <rowBreaks count="2" manualBreakCount="2">
    <brk id="50" max="8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60</vt:i4>
      </vt:variant>
      <vt:variant>
        <vt:lpstr>ช่วงที่มีชื่อ</vt:lpstr>
      </vt:variant>
      <vt:variant>
        <vt:i4>64</vt:i4>
      </vt:variant>
    </vt:vector>
  </HeadingPairs>
  <TitlesOfParts>
    <vt:vector size="124" baseType="lpstr">
      <vt:lpstr>สรุป ปี60</vt:lpstr>
      <vt:lpstr>Sheet2</vt:lpstr>
      <vt:lpstr>ต้นฉบับ</vt:lpstr>
      <vt:lpstr>ตร.</vt:lpstr>
      <vt:lpstr>ภ.1</vt:lpstr>
      <vt:lpstr>ภ.1 </vt:lpstr>
      <vt:lpstr>ภ.2</vt:lpstr>
      <vt:lpstr>ภ.3</vt:lpstr>
      <vt:lpstr>ภ.4</vt:lpstr>
      <vt:lpstr>ภ.6 </vt:lpstr>
      <vt:lpstr>ภ.7 </vt:lpstr>
      <vt:lpstr>ภ.7  </vt:lpstr>
      <vt:lpstr>ภ.8 </vt:lpstr>
      <vt:lpstr>ภ.8  </vt:lpstr>
      <vt:lpstr>ภ.9 </vt:lpstr>
      <vt:lpstr>บช.ก. </vt:lpstr>
      <vt:lpstr>บช.ก.  </vt:lpstr>
      <vt:lpstr>บช.ทท.</vt:lpstr>
      <vt:lpstr>ปส.</vt:lpstr>
      <vt:lpstr>สตม.</vt:lpstr>
      <vt:lpstr>สตม. </vt:lpstr>
      <vt:lpstr>ตชด. </vt:lpstr>
      <vt:lpstr> ตชด.  </vt:lpstr>
      <vt:lpstr>สพฐ.ตร. </vt:lpstr>
      <vt:lpstr>สพฐ.ตร.  รายจ่ายอื่น</vt:lpstr>
      <vt:lpstr>สทส.</vt:lpstr>
      <vt:lpstr> สพฐ.ตร..อื่น</vt:lpstr>
      <vt:lpstr>บช.ศ.</vt:lpstr>
      <vt:lpstr>บช.ศ. </vt:lpstr>
      <vt:lpstr>รพ.ตร.</vt:lpstr>
      <vt:lpstr>รร.นรต.</vt:lpstr>
      <vt:lpstr>บช.ส.</vt:lpstr>
      <vt:lpstr>สยศ.ตร.</vt:lpstr>
      <vt:lpstr>สยศ.ตร. </vt:lpstr>
      <vt:lpstr>สกบ. </vt:lpstr>
      <vt:lpstr>สกพ. (หมด)</vt:lpstr>
      <vt:lpstr>สงป.</vt:lpstr>
      <vt:lpstr>กมค.(หมด)</vt:lpstr>
      <vt:lpstr>ก.ตร.(หมด)</vt:lpstr>
      <vt:lpstr>จต.</vt:lpstr>
      <vt:lpstr>สตส.</vt:lpstr>
      <vt:lpstr>สลก.</vt:lpstr>
      <vt:lpstr>ตท.</vt:lpstr>
      <vt:lpstr>สท.</vt:lpstr>
      <vt:lpstr>ก.ต.ช.</vt:lpstr>
      <vt:lpstr>วน.</vt:lpstr>
      <vt:lpstr>สบร.</vt:lpstr>
      <vt:lpstr>ภ.3หมดแล้ว</vt:lpstr>
      <vt:lpstr> อื่นฯ ศชต.</vt:lpstr>
      <vt:lpstr>สทส.หมดแล้ว</vt:lpstr>
      <vt:lpstr>อื่นฯ สตม.</vt:lpstr>
      <vt:lpstr>ภ.2 งบ จว.</vt:lpstr>
      <vt:lpstr>ภ.5 งบ จว</vt:lpstr>
      <vt:lpstr>ภ.7 งบ จว.</vt:lpstr>
      <vt:lpstr>สตม. งบ จว.</vt:lpstr>
      <vt:lpstr>Sheet1</vt:lpstr>
      <vt:lpstr>พ.ร.บ.เพิ่มเติม</vt:lpstr>
      <vt:lpstr>รายจ่ายอื่น(รองหรั่ง)</vt:lpstr>
      <vt:lpstr>สกบ....</vt:lpstr>
      <vt:lpstr>สกบ. รายจ่ายอื่น</vt:lpstr>
      <vt:lpstr>' ตชด.  '!Print_Area</vt:lpstr>
      <vt:lpstr>'ตชด. '!Print_Area</vt:lpstr>
      <vt:lpstr>ตร.!Print_Area</vt:lpstr>
      <vt:lpstr>ปส.!Print_Area</vt:lpstr>
      <vt:lpstr>'สกบ. '!Print_Area</vt:lpstr>
      <vt:lpstr>'สพฐ.ตร. '!Print_Area</vt:lpstr>
      <vt:lpstr>'สพฐ.ตร.  รายจ่ายอื่น'!Print_Area</vt:lpstr>
      <vt:lpstr>สลก.!Print_Area</vt:lpstr>
      <vt:lpstr>' ตชด.  '!Print_Titles</vt:lpstr>
      <vt:lpstr>' อื่นฯ ศชต.'!Print_Titles</vt:lpstr>
      <vt:lpstr>ก.ต.ช.!Print_Titles</vt:lpstr>
      <vt:lpstr>'ก.ตร.(หมด)'!Print_Titles</vt:lpstr>
      <vt:lpstr>'กมค.(หมด)'!Print_Titles</vt:lpstr>
      <vt:lpstr>จต.!Print_Titles</vt:lpstr>
      <vt:lpstr>'ตชด. '!Print_Titles</vt:lpstr>
      <vt:lpstr>ตท.!Print_Titles</vt:lpstr>
      <vt:lpstr>ต้นฉบับ!Print_Titles</vt:lpstr>
      <vt:lpstr>ตร.!Print_Titles</vt:lpstr>
      <vt:lpstr>'บช.ก. '!Print_Titles</vt:lpstr>
      <vt:lpstr>'บช.ก.  '!Print_Titles</vt:lpstr>
      <vt:lpstr>บช.ทท.!Print_Titles</vt:lpstr>
      <vt:lpstr>บช.ศ.!Print_Titles</vt:lpstr>
      <vt:lpstr>'บช.ศ. '!Print_Titles</vt:lpstr>
      <vt:lpstr>บช.ส.!Print_Titles</vt:lpstr>
      <vt:lpstr>ปส.!Print_Titles</vt:lpstr>
      <vt:lpstr>พ.ร.บ.เพิ่มเติม!Print_Titles</vt:lpstr>
      <vt:lpstr>ภ.1!Print_Titles</vt:lpstr>
      <vt:lpstr>'ภ.1 '!Print_Titles</vt:lpstr>
      <vt:lpstr>ภ.2!Print_Titles</vt:lpstr>
      <vt:lpstr>'ภ.2 งบ จว.'!Print_Titles</vt:lpstr>
      <vt:lpstr>ภ.3!Print_Titles</vt:lpstr>
      <vt:lpstr>ภ.3หมดแล้ว!Print_Titles</vt:lpstr>
      <vt:lpstr>ภ.4!Print_Titles</vt:lpstr>
      <vt:lpstr>'ภ.5 งบ จว'!Print_Titles</vt:lpstr>
      <vt:lpstr>'ภ.6 '!Print_Titles</vt:lpstr>
      <vt:lpstr>'ภ.7 '!Print_Titles</vt:lpstr>
      <vt:lpstr>'ภ.7  '!Print_Titles</vt:lpstr>
      <vt:lpstr>'ภ.7 งบ จว.'!Print_Titles</vt:lpstr>
      <vt:lpstr>'ภ.8 '!Print_Titles</vt:lpstr>
      <vt:lpstr>'ภ.8  '!Print_Titles</vt:lpstr>
      <vt:lpstr>'ภ.9 '!Print_Titles</vt:lpstr>
      <vt:lpstr>รพ.ตร.!Print_Titles</vt:lpstr>
      <vt:lpstr>รร.นรต.!Print_Titles</vt:lpstr>
      <vt:lpstr>'รายจ่ายอื่น(รองหรั่ง)'!Print_Titles</vt:lpstr>
      <vt:lpstr>วน.!Print_Titles</vt:lpstr>
      <vt:lpstr>'สกบ. '!Print_Titles</vt:lpstr>
      <vt:lpstr>'สกบ. รายจ่ายอื่น'!Print_Titles</vt:lpstr>
      <vt:lpstr>สกบ....!Print_Titles</vt:lpstr>
      <vt:lpstr>'สกพ. (หมด)'!Print_Titles</vt:lpstr>
      <vt:lpstr>สงป.!Print_Titles</vt:lpstr>
      <vt:lpstr>สตม.!Print_Titles</vt:lpstr>
      <vt:lpstr>'สตม. '!Print_Titles</vt:lpstr>
      <vt:lpstr>'สตม. งบ จว.'!Print_Titles</vt:lpstr>
      <vt:lpstr>สตส.!Print_Titles</vt:lpstr>
      <vt:lpstr>สท.!Print_Titles</vt:lpstr>
      <vt:lpstr>สทส.!Print_Titles</vt:lpstr>
      <vt:lpstr>สทส.หมดแล้ว!Print_Titles</vt:lpstr>
      <vt:lpstr>สบร.!Print_Titles</vt:lpstr>
      <vt:lpstr>'สพฐ.ตร. '!Print_Titles</vt:lpstr>
      <vt:lpstr>'สพฐ.ตร.  รายจ่ายอื่น'!Print_Titles</vt:lpstr>
      <vt:lpstr>สยศ.ตร.!Print_Titles</vt:lpstr>
      <vt:lpstr>'สยศ.ตร. '!Print_Titles</vt:lpstr>
      <vt:lpstr>สลก.!Print_Titles</vt:lpstr>
      <vt:lpstr>'อื่นฯ สตม.'!Print_Titles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HP</cp:lastModifiedBy>
  <cp:lastPrinted>2018-03-21T05:51:17Z</cp:lastPrinted>
  <dcterms:created xsi:type="dcterms:W3CDTF">2005-03-31T08:22:04Z</dcterms:created>
  <dcterms:modified xsi:type="dcterms:W3CDTF">2018-05-30T09:55:19Z</dcterms:modified>
</cp:coreProperties>
</file>